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7860" windowWidth="12120" windowHeight="147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E121" i="1"/>
  <c r="E133" s="1"/>
  <c r="D121"/>
  <c r="C121"/>
  <c r="F15"/>
  <c r="F97"/>
  <c r="F96"/>
  <c r="F67"/>
  <c r="F100"/>
  <c r="D54"/>
  <c r="E7"/>
  <c r="F14"/>
  <c r="F13"/>
  <c r="E135"/>
  <c r="C135"/>
  <c r="C136"/>
  <c r="D136"/>
  <c r="E136"/>
  <c r="D135"/>
  <c r="F61"/>
  <c r="F57"/>
  <c r="D7"/>
  <c r="C7"/>
  <c r="F11"/>
  <c r="F23"/>
  <c r="E54"/>
  <c r="F27"/>
  <c r="F40"/>
  <c r="F12"/>
  <c r="F10"/>
  <c r="F64"/>
  <c r="F79"/>
  <c r="F65"/>
  <c r="F46"/>
  <c r="F45"/>
  <c r="F114"/>
  <c r="F113"/>
  <c r="F60"/>
  <c r="F91"/>
  <c r="F92"/>
  <c r="F63"/>
  <c r="F80"/>
  <c r="F19"/>
  <c r="F18"/>
  <c r="F17"/>
  <c r="F16"/>
  <c r="F32"/>
  <c r="F90" l="1"/>
  <c r="D133"/>
  <c r="C133"/>
  <c r="F124"/>
  <c r="F99"/>
  <c r="F95"/>
  <c r="F93"/>
  <c r="F94"/>
  <c r="F68"/>
  <c r="F62"/>
  <c r="F59"/>
  <c r="F58"/>
  <c r="F56"/>
  <c r="F51"/>
  <c r="F50"/>
  <c r="F49"/>
  <c r="F48"/>
  <c r="F81"/>
  <c r="F109"/>
  <c r="E6"/>
  <c r="E101" s="1"/>
  <c r="F73"/>
  <c r="F89"/>
  <c r="F35"/>
  <c r="D6"/>
  <c r="C6"/>
  <c r="C101" s="1"/>
  <c r="E134"/>
  <c r="D134"/>
  <c r="C134"/>
  <c r="F8"/>
  <c r="F9"/>
  <c r="F20"/>
  <c r="F21"/>
  <c r="F22"/>
  <c r="F24"/>
  <c r="F25"/>
  <c r="F26"/>
  <c r="F28"/>
  <c r="F29"/>
  <c r="F30"/>
  <c r="F31"/>
  <c r="F33"/>
  <c r="F34"/>
  <c r="F36"/>
  <c r="F37"/>
  <c r="F38"/>
  <c r="F39"/>
  <c r="F41"/>
  <c r="F42"/>
  <c r="F43"/>
  <c r="F44"/>
  <c r="F47"/>
  <c r="F55"/>
  <c r="F66"/>
  <c r="F69"/>
  <c r="F70"/>
  <c r="F71"/>
  <c r="F72"/>
  <c r="F74"/>
  <c r="F75"/>
  <c r="F76"/>
  <c r="F77"/>
  <c r="F78"/>
  <c r="F82"/>
  <c r="F83"/>
  <c r="F84"/>
  <c r="F85"/>
  <c r="F86"/>
  <c r="F87"/>
  <c r="F88"/>
  <c r="F103"/>
  <c r="F104"/>
  <c r="F105"/>
  <c r="F106"/>
  <c r="F107"/>
  <c r="F108"/>
  <c r="F110"/>
  <c r="F111"/>
  <c r="F112"/>
  <c r="F115"/>
  <c r="F116"/>
  <c r="F117"/>
  <c r="F118"/>
  <c r="F119"/>
  <c r="F120"/>
  <c r="F122"/>
  <c r="F123"/>
  <c r="F125"/>
  <c r="F126"/>
  <c r="F127"/>
  <c r="F128"/>
  <c r="F129"/>
  <c r="F130"/>
  <c r="F131"/>
  <c r="F132"/>
  <c r="F137"/>
  <c r="F136" l="1"/>
  <c r="F135"/>
  <c r="F121"/>
  <c r="D101"/>
  <c r="F133"/>
  <c r="F134"/>
  <c r="F54"/>
  <c r="F6"/>
  <c r="F53"/>
  <c r="F7"/>
  <c r="F101" l="1"/>
</calcChain>
</file>

<file path=xl/sharedStrings.xml><?xml version="1.0" encoding="utf-8"?>
<sst xmlns="http://schemas.openxmlformats.org/spreadsheetml/2006/main" count="272" uniqueCount="267">
  <si>
    <t>1 01 02040 01 0000 110</t>
  </si>
  <si>
    <t>1 05 00000 00 0000 000</t>
  </si>
  <si>
    <t>1 05 02000 02 0000 110</t>
  </si>
  <si>
    <t>1 05 03000 01 0000 110</t>
  </si>
  <si>
    <t>1 08 00000 00 0000 000</t>
  </si>
  <si>
    <t>1 08 03010 01 0000 110</t>
  </si>
  <si>
    <t>1 12 00000 00 0000 000</t>
  </si>
  <si>
    <t>1 12 01000 01 0000 120</t>
  </si>
  <si>
    <t>1 13 00000 00 0000 000</t>
  </si>
  <si>
    <t>1 16 00000 00 0000 000</t>
  </si>
  <si>
    <t>2 00 00000 00 0000 000</t>
  </si>
  <si>
    <t>2 02 00000 00 0000 000</t>
  </si>
  <si>
    <t>Налоги на совокупный доход</t>
  </si>
  <si>
    <t>Единый налог на вмененный доход для отдельных видов деятельности</t>
  </si>
  <si>
    <t>Единый сельскохозяйственный налог</t>
  </si>
  <si>
    <t>Государственная пошлина</t>
  </si>
  <si>
    <t>Госпошлина по делам,рассматриваемым в судах общей юрисдикции,мировыми судьями(за исключением госпошлины по делам,рассматриваемым Верховным Судом РФ)</t>
  </si>
  <si>
    <t>Доходы от использования имущества,находящегося в государственной и муниципальной собственности</t>
  </si>
  <si>
    <t>Платежи за пользование природными ресурсами</t>
  </si>
  <si>
    <t>Плата за негативное воздействие на окружающую среду</t>
  </si>
  <si>
    <t>Доходы от оказания платных услуг и компенсации затрат государства</t>
  </si>
  <si>
    <t>Штрафы,санкции,возмещение ущерба</t>
  </si>
  <si>
    <t>БЕЗВОЗМЕЗДНЫЕ ПОСТУПЛЕНИЯ</t>
  </si>
  <si>
    <t>Безвозмездные поступления от других бюджетов бюджетной системы РФ,кроме бюджетов гос.внебюджетных фондов</t>
  </si>
  <si>
    <t>Субвенции на осуществление органами местного самоуправления гос.полномочий по исполнению функций комиссий по делам несовершеннолетних и защите их прав</t>
  </si>
  <si>
    <t>ВСЕГО ДОХОДОВ:</t>
  </si>
  <si>
    <t>РАСХОДЫ</t>
  </si>
  <si>
    <t>Национальная экономика</t>
  </si>
  <si>
    <t>0100</t>
  </si>
  <si>
    <t>0400</t>
  </si>
  <si>
    <t>0700</t>
  </si>
  <si>
    <t>0800</t>
  </si>
  <si>
    <t>0801</t>
  </si>
  <si>
    <t>0804</t>
  </si>
  <si>
    <t>Образование</t>
  </si>
  <si>
    <t xml:space="preserve">Культура </t>
  </si>
  <si>
    <t>Социальная политика</t>
  </si>
  <si>
    <t>ВСЕГО РАСХОДОВ:</t>
  </si>
  <si>
    <t>Источники внутренного финансирования бюджета</t>
  </si>
  <si>
    <t>КБК</t>
  </si>
  <si>
    <t>Наименование КБК</t>
  </si>
  <si>
    <t>% исполнения к годовому плану</t>
  </si>
  <si>
    <t>1 00 00000 00 0000 000</t>
  </si>
  <si>
    <t>1 01 00000 00 0000 000</t>
  </si>
  <si>
    <t>ДОХОДЫ</t>
  </si>
  <si>
    <t>Налоги на прибыль,доходы</t>
  </si>
  <si>
    <t>Исполнение бюджета Самойловского муниципального района</t>
  </si>
  <si>
    <t xml:space="preserve"> 1 11 00000 00 0000 000</t>
  </si>
  <si>
    <t>1 11 05035 05 0000 120</t>
  </si>
  <si>
    <t>ИСТОЧНИКИ ФИНАНСИРОВАНИЯ ДЕФИЦИТА БЮДЖЕТОВ</t>
  </si>
  <si>
    <t>1 01 02020 01 0000 110</t>
  </si>
  <si>
    <t>Доходы от сдачи в аренду имущества,находящегося в оперативном управлении органов  государственной власти ,органов местного самоуправления ,государственных внебюджетных фондов и созданных ими учреждений и в хозяйственном ведении федеральных государственных предприятий</t>
  </si>
  <si>
    <t>1 17 00000 00 0000 000</t>
  </si>
  <si>
    <t>Прочие неналоговые доходы</t>
  </si>
  <si>
    <t>1 17 05050 05 0000 180</t>
  </si>
  <si>
    <t xml:space="preserve">1 17 05000 00 0000 180 </t>
  </si>
  <si>
    <t>прочие неналоговые доходы</t>
  </si>
  <si>
    <t>прочие неналоговые доходы бюджетов муниципальных районов</t>
  </si>
  <si>
    <t>Зарплата и начисления на зарплату 211 213 ст)</t>
  </si>
  <si>
    <t>зарплата и начисление на зарплату 211,213 ст</t>
  </si>
  <si>
    <t>1 17 01050 05 0000 180</t>
  </si>
  <si>
    <t xml:space="preserve">Невыясненные поступления,зачисляемые в бюджеты муниципальных районов </t>
  </si>
  <si>
    <t>1 14 00000 00 0000 000</t>
  </si>
  <si>
    <t>Доходы от продажи материальных и нематериальных активов</t>
  </si>
  <si>
    <t>Доходы от реализации имущества находящегося в собственности муниципальных районнов</t>
  </si>
  <si>
    <t>1004</t>
  </si>
  <si>
    <t>03 01 00 00 05 0000 710</t>
  </si>
  <si>
    <t>Прочие источники внутреннего финансирования дефицитов бюджетов муниципальных районов</t>
  </si>
  <si>
    <t xml:space="preserve"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поселений, а также средства от продажи права на заключение договоров аренды, указанных участков  </t>
  </si>
  <si>
    <t>0412</t>
  </si>
  <si>
    <t>Периодическая печать и издательства</t>
  </si>
  <si>
    <t>1001</t>
  </si>
  <si>
    <t>Пенсионное обеспечение</t>
  </si>
  <si>
    <t>01 05 02 01 05 0000 510</t>
  </si>
  <si>
    <t>01 05 02 01 05 0000 610</t>
  </si>
  <si>
    <t>Увеличение прочих остатков денежных средств бюджетов муниципальных районов</t>
  </si>
  <si>
    <t>Уменьшение прочих остатков денежных средств бюджетов муниципальных районов</t>
  </si>
  <si>
    <t>Доходы от продажи земельных участков, государственная собственность на которые не разграничена и которые расположены в границах поселений</t>
  </si>
  <si>
    <t>Государственная пошлина по делам рассматриваемым в судах общей юрисдикции, мировыми судьями (за исключением Верховного Суда Российской Федерации)</t>
  </si>
  <si>
    <t xml:space="preserve">Субвенция бюджетам муниципальных районов на организацию предоставления компенсации части родительской платы за содержание ребенка в муниципальных образовательных учреждениях, реализ.основных общеобразовательных программ дошкольного образования </t>
  </si>
  <si>
    <t>Субвенции бюджетам муниципальных районов области на осуществление органами местного самоуправления отдельных государственных полномочий по организации и осуществлению деятельности по опеки попечительству в отношении несовершеннолетних граждан</t>
  </si>
  <si>
    <t>Субвенции бюджетам муниципальных районов на составление (изменение и дополнение)списков кандидатов в присяжные заседатели федеральных судов общей юрисдикции в Российской Федерации</t>
  </si>
  <si>
    <t>1 11 07015 05 0000 120</t>
  </si>
  <si>
    <t xml:space="preserve">Доходы от перечисления части прибыли,остающейся после уплаты налогов </t>
  </si>
  <si>
    <t xml:space="preserve">Субвенции бюджетам муниципальных районов области на исполнение государственных полномочий по расчету и предоставлению дотаций поселениям  </t>
  </si>
  <si>
    <t>1100</t>
  </si>
  <si>
    <t>Общегосударственные вопросы</t>
  </si>
  <si>
    <t>1 01 02010 01 0000 110</t>
  </si>
  <si>
    <t>Субсенции бюджетам муниципальных районов области на осуществление органами местного самоуправления отдельных государственных полномочий по образованию и обеспечению деятельности административных комиссий</t>
  </si>
  <si>
    <t>Дотации бюджетам муниципальных районов на поддержку мер по обеспечению сбалансированности бюджетов</t>
  </si>
  <si>
    <t>1 01 02030 01 0000 110</t>
  </si>
  <si>
    <t>Налог на доходы физических лиц с доходов,полученных физическими лицами, не являющимися налоговыми резидентами Российской Федерации</t>
  </si>
  <si>
    <t>Субвенции бюджетам муниципальных районов  на компенсации части родительской платы за содержание ребенка  в муниципальных образовательных учреждениях ,реализующих  основную общеобразовательную программу дошкольного образования за счт средств областного бюджета</t>
  </si>
  <si>
    <t>Охрана семьи и детства</t>
  </si>
  <si>
    <t>Другие вопросы в области  национальной экономики (отдел сельского хозяйства)</t>
  </si>
  <si>
    <t>Физическая культура и спорт</t>
  </si>
  <si>
    <t>Иные межбюджетные трансферты</t>
  </si>
  <si>
    <t>Культура и кинематография</t>
  </si>
  <si>
    <t>1400</t>
  </si>
  <si>
    <t>1101</t>
  </si>
  <si>
    <t xml:space="preserve">Физическая культура </t>
  </si>
  <si>
    <t>1200</t>
  </si>
  <si>
    <t>Средства массовой информации</t>
  </si>
  <si>
    <t>1202</t>
  </si>
  <si>
    <t>1300</t>
  </si>
  <si>
    <t>Обслуживание государственного и муниципального долга</t>
  </si>
  <si>
    <t>1301</t>
  </si>
  <si>
    <t>Обслуживание государственного внутреннего и муниципального долга</t>
  </si>
  <si>
    <t>Другие вопросы в области культуры, кинематографии</t>
  </si>
  <si>
    <t>Социальное обеспечение населения (предоставление субсидий  гражданам на оплату коммунальных услуг)</t>
  </si>
  <si>
    <t>0300</t>
  </si>
  <si>
    <t>Национальная безопасность и правоохранительная деятельность</t>
  </si>
  <si>
    <t>Другие вопросы в области национальной экономики (мероприятия по землеустройству и землепользованию)</t>
  </si>
  <si>
    <t>Налог на доходы физических лиц с доходов,источником которых является налоговый агент,за исключением доходов в отношении которых исчисление  и уплата налога осуществляется в соответствии со статьями 227, 227.1,и 228 Налогового кодекса Российской Федерации</t>
  </si>
  <si>
    <t>Налог на доходы физических лиц с доходов, полученных от осуществления деятельности физ.лицами,зарегистрированными в качестве индивидуальных предп.,учредивших адвокатские кабинеты и др.лиц, занимающихся частной практикой в соответ. Со ст 227 Нал.код.РФ</t>
  </si>
  <si>
    <t>Субвенции бюджетам муниципальных районов области на осуществление органами местного самоуправления государственных полномочий по предоставлению питания отдельным категориям обучающихся в муниципальных общеобразовательных учреждениях</t>
  </si>
  <si>
    <t>Субвенции бюджетам муниципальных районов области на осуществление органами местного самоуправления государственных полномочий по частичному финансированию расходов на содержание детей дошкольного возраста в муниципальных образовательных учреждениях, реализующих общеобразовательную программу дошкольного образования</t>
  </si>
  <si>
    <t>Субвенции бюджетам муниципальных районов области на осуществление органами местного самоуправления государственных полномочий по организации предоставления отдельным категориям обучающихся в муниципальных общеобразовательных учреждениях и частичногосодержания детей дошкольного возраста в образовательных учреждениях реализующих основную общеобразовательную программу дошкольного образования</t>
  </si>
  <si>
    <t>0409</t>
  </si>
  <si>
    <t>Дорожное хозяйство</t>
  </si>
  <si>
    <t xml:space="preserve">Налог на доходы физ.лиц в виде фиксированных авансовых платежей с доходов полученных физическими лицами являющиеся иностранными гражданами осуществляющие трудовую деятельность по найму у физических лиц на основании патента в соответствии со ст227 Налогового кодекса РФ </t>
  </si>
  <si>
    <t>зарплата и начисления на зарплату (направление 651,654)</t>
  </si>
  <si>
    <t>Зарплата и начисления на зарплату 211,213ст. (направление 651,654)</t>
  </si>
  <si>
    <t>Зарплата и начисления на зарплату 211,213ст.(направления 651, 654)</t>
  </si>
  <si>
    <t>Субвенции бюджетам муниципальных районов на финансовое обеспечение образовательной деятельности муниципальных общеобразовательных организаций</t>
  </si>
  <si>
    <t>Субвенции бюджетам муниципальных районов области на финансовое обеспечение образовательной деятельности муниципальных дошкольных образовательных организаций</t>
  </si>
  <si>
    <t>1 03 00000 00 0000 000</t>
  </si>
  <si>
    <t>НАЛОГИ НА ТОВАРЫ (РАБОТЫ, УСЛУГИ), РЕАЛИЗУЕМЫЕ НА ТЕРРИТОРИИ РОССИЙСКОЙ ФЕДЕРАЦИИ</t>
  </si>
  <si>
    <t xml:space="preserve"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</t>
  </si>
  <si>
    <t xml:space="preserve">Доходы от уплаты акцизов на  моторное масло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 </t>
  </si>
  <si>
    <t xml:space="preserve"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</t>
  </si>
  <si>
    <t>1 03 02230 01 0000 110</t>
  </si>
  <si>
    <t>1 03 02240 01 0000 110</t>
  </si>
  <si>
    <t>1 03 02250 01 0000 110</t>
  </si>
  <si>
    <t xml:space="preserve"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 </t>
  </si>
  <si>
    <t>1 03 02260 01 0000 110</t>
  </si>
  <si>
    <t>1 11 05000 00 0000 120</t>
  </si>
  <si>
    <t>0405</t>
  </si>
  <si>
    <t>Сельское хозяйство и рыболовство</t>
  </si>
  <si>
    <t>1003</t>
  </si>
  <si>
    <t>1 05 04020 02 0000 110</t>
  </si>
  <si>
    <t>налог, взимаемый в связи с применением патентной системы налогообложения, зачисляемый в бюджеты муниципальных районов</t>
  </si>
  <si>
    <t>межбюджетные трансферты, передаваемые бюджетам муниципальных районов из бюджетов поселений на осуществление администрацией полномочий по формированию учету исполнению бюджета в соответствии с заключенными соглашениями</t>
  </si>
  <si>
    <t>межбюджетные трансферты, передаваемые бюджетам муниципальных районов из бюджетов поселений на осуществление финуправлением полномочий по формированию учету исполнению бюджета в соответствии с заключенными соглашениями</t>
  </si>
  <si>
    <t>1 11 09045 05 0000 120</t>
  </si>
  <si>
    <t>Прочие поступления от использования имущества находящегося в собственности муниципальных районов</t>
  </si>
  <si>
    <t>Субсидии бюджетам муниципальных районов на поддержку  отрасли культуры</t>
  </si>
  <si>
    <t>1 14 06013 05 0000 430</t>
  </si>
  <si>
    <t>ПРИЛОЖЕНИЕ №1</t>
  </si>
  <si>
    <t>Субсидии бюджетам муниципальных районов области на сохранение достигнутых показателей повышения оплаты труда отдельным категориям работников бюджетной сферы</t>
  </si>
  <si>
    <t>2 02 29999 05 0078 150</t>
  </si>
  <si>
    <t>2 02 30024 05 0001 150</t>
  </si>
  <si>
    <t>2 02 30024 05 0007 150</t>
  </si>
  <si>
    <t>2 02 30024 05 0003 150</t>
  </si>
  <si>
    <t>2 02 30024 05 0009 150</t>
  </si>
  <si>
    <t>2 02 30024 05 0014 150</t>
  </si>
  <si>
    <t>2 02 30024 05 0037 150</t>
  </si>
  <si>
    <t>2 02 30024 05 0008 150</t>
  </si>
  <si>
    <t>2 02 35120 05 0000 150</t>
  </si>
  <si>
    <t>2 02 30024 05 0012 150</t>
  </si>
  <si>
    <t xml:space="preserve">2 02 30024 05 0027 150 </t>
  </si>
  <si>
    <t xml:space="preserve">2 02 30024 05 0028 150 </t>
  </si>
  <si>
    <t xml:space="preserve">2 02 30024 05 0029 150 </t>
  </si>
  <si>
    <t>2 02 40014 05 0015 150</t>
  </si>
  <si>
    <t>2 02 40014 05 0011 150</t>
  </si>
  <si>
    <t>2 02 49999 05 0015 150</t>
  </si>
  <si>
    <t>2 02 25519 05 0000 150</t>
  </si>
  <si>
    <t>1 14 02053 05 0000 000</t>
  </si>
  <si>
    <t>2 02 29999 05 0087 150</t>
  </si>
  <si>
    <t xml:space="preserve">Межбюджетные трансферты,передаваемые бюджетам муниципальных районов области на размещение социально значимой информации в печатных средствах массовой информации учрежденных органами местного самоуправления 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</si>
  <si>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</si>
  <si>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 (доходы бюджетов муниципальных районов за исключением доходов, направляемых на формирование муниципального дорожного фонда, а также иных платежей в случае принятия решения финансовым органом муниципального образования о раздельном учете задолженности)</t>
  </si>
  <si>
    <t>2 02 15001 05 0000 150</t>
  </si>
  <si>
    <t>Дотации бюджетам муниципальных районов на выравнивание  бюджетной обеспеченности из бюджета субъекта Российской Федерации</t>
  </si>
  <si>
    <t>2 02 15002 05 0000 150</t>
  </si>
  <si>
    <t>0500</t>
  </si>
  <si>
    <t>0503</t>
  </si>
  <si>
    <t>Жилищно-коммунальное хозяйство</t>
  </si>
  <si>
    <t>Благоустройство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</si>
  <si>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</si>
  <si>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</si>
  <si>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</si>
  <si>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</si>
  <si>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 xml:space="preserve"> 1 16 01193 01 0000 140</t>
  </si>
  <si>
    <t xml:space="preserve"> 1 16 01203 01 0000 140</t>
  </si>
  <si>
    <t xml:space="preserve"> 1 16 10129 01 0000 140</t>
  </si>
  <si>
    <t>1 16 01063 01 0000 140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</si>
  <si>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</si>
  <si>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 xml:space="preserve"> 1 16 01073 01 0000 140</t>
  </si>
  <si>
    <t xml:space="preserve"> 1 16 01143 01 0000 140</t>
  </si>
  <si>
    <t xml:space="preserve"> 1 16 01153 01 0000 140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</si>
  <si>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</si>
  <si>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 xml:space="preserve"> 1 16 10123 01 0051 140</t>
  </si>
  <si>
    <t>2 02 25304 05 0000 150</t>
  </si>
  <si>
    <t>Субсидии бюджетам муниципальных районов области на обеспечение условий для создания цетров образования цифрового и гуманитарного профилей</t>
  </si>
  <si>
    <t>2 02 30024 05 0043 150</t>
  </si>
  <si>
    <t xml:space="preserve">Субвенция бюджетам муниципальных районов области на осуществление органами местного самоуправления отдельных государственных полномочий по организации проведения мероприятий приосуществлении деятельности по обращению с  животными без владельцев  </t>
  </si>
  <si>
    <t>Субвенции бюджетам муниципальных районов области на ежемесячное денежное вознаграждение за классное руководство педогогическим работникам муниципальных общеобразовательных организаций</t>
  </si>
  <si>
    <t>2 02 49999 05 0006 150</t>
  </si>
  <si>
    <t>межбюджетные трансферты,передаваемые бюджетам муниципальных районов области за счет средств резервного фонда Правительства Саратовской области</t>
  </si>
  <si>
    <t>2 02 35303 05 0000 150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</si>
  <si>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</si>
  <si>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1 16 01053 01 0000 140</t>
  </si>
  <si>
    <t>субсиии бюджетам муниципальных районов на реализацию мероприятий по обеспечению жильем молодых семей</t>
  </si>
  <si>
    <t>2 02 25497 05 0000 150</t>
  </si>
  <si>
    <t>1 06 04000 02 0000 110</t>
  </si>
  <si>
    <t>транспортный налог</t>
  </si>
  <si>
    <t>Налог на доходы физических лиц части суммы налога, превышающей 650 000 рублей, относящейся к части налоговой базы, превышающей 5 000 000 рублей</t>
  </si>
  <si>
    <t xml:space="preserve"> 1 01 02080 01 0000 110</t>
  </si>
  <si>
    <t>2 02 29999 05 0086 150</t>
  </si>
  <si>
    <t>Субсидии бюджетам муниципальных районов  области на проведение капитального и текущего ремонтов муниципальных образовательных организаций</t>
  </si>
  <si>
    <t>2 02 49999 05 0067 150</t>
  </si>
  <si>
    <t xml:space="preserve">Межбюджетные трансферты передаваемые бюджетам муниципальных районов области, на оснащение и укрепление материально-технической базы образовательных организаций </t>
  </si>
  <si>
    <t>2 02 49999 05 0070 150</t>
  </si>
  <si>
    <t>Межбюджетные трансферты, передаваемые бюджетам муниципальных районов области на проведение капитального и текущего ремонтов, техническое оснащение муниципальных учреждений культурно-досугового типа</t>
  </si>
  <si>
    <t>01 03 01 00 00 0000 700</t>
  </si>
  <si>
    <t>Привлечение бюджетных кредитов из других бюджетов бюджетной системы Российской Федерации в валюте Российской Федерации</t>
  </si>
  <si>
    <t>Погашение бюджетами муниципальных районов кредитов из других бюджетов бюджетной системы Российской Федерации в валюте Российской Федерации</t>
  </si>
  <si>
    <t>01 03 01 00 05 0000 810</t>
  </si>
  <si>
    <t>Субсидия бюджетам муниципальных районов области на организацию бесплатного горячего питания обучающихся получающих начальное образование в муниципальных образовательных организациях</t>
  </si>
  <si>
    <t>2 02 45179 05 0000 150</t>
  </si>
  <si>
    <t>межбюджетные трансферты, передаваемые, бюджетам муниципальных районов области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Саратовской области</t>
  </si>
  <si>
    <t>2 02 29999 05 0126 150</t>
  </si>
  <si>
    <t>Субсидии бюджетам муниципальных районов области на проведение капитальных и текущих ремонтов спортивных залов муниципальных образовательных организаций</t>
  </si>
  <si>
    <t>Субвенции бюджета муниципальных районов области на компенсацию стоимости горячего питания родителям (законным представителям)обучающихся по образовательным программам начального общего образования на дому детей- инвалидов и детей, нуждающихся в длительном лечении, которые по состоянию здоровья временно или постоянно не могут посещать образовательные организации</t>
  </si>
  <si>
    <t xml:space="preserve">Межбюджетные трансферты передаваемые бюджетам муниципальных районов из бюджетов поселений по осуществлению полномочий по осуществлению внешнего муниципального финансового контроля в соответствии с заключенными соглашениями  </t>
  </si>
  <si>
    <t>2 02 40014 05 0012 150</t>
  </si>
  <si>
    <t>1 01 02130 01 0000 110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</si>
  <si>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</si>
  <si>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1 01 02140 01 0000 110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</si>
  <si>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</t>
  </si>
  <si>
    <t>2 02 49999 05 0106 150</t>
  </si>
  <si>
    <t>Межбюджетные трансферты, передаваемые бюджетам муниципальных районов области на оказание содействия органам местного самоуправления в организации деятельности по военно-патриотическому воспитанию граждан</t>
  </si>
  <si>
    <t>Начальник финансового управления                                          О.А.Щербакова</t>
  </si>
  <si>
    <t>2 02 49999 05 0110 150</t>
  </si>
  <si>
    <t>Межбюджетные трансферты, передаваемые бюджетам муниципальных районов области на укрепление материально-технической базы и оснащение музеев боевой славы в муниципальных образовательных учреждениях</t>
  </si>
  <si>
    <t>2 02 25213 05 0000 150</t>
  </si>
  <si>
    <t>Субсидии бюджетам муниципальных районов на обновление материально-технической базы образовательных организаций для внедрения цифровой образовательной среды и развития цифровых навыков обучающихся</t>
  </si>
  <si>
    <t>202 25467 05 0000 150</t>
  </si>
  <si>
    <t>Субсидии бюджетам муниципальных районов на обеспечение развития и укрепления материально технической базы домов культуры в населенных пунктах с числом жителей до 50 тысяч человек</t>
  </si>
  <si>
    <t>202 29999 05 0128 150</t>
  </si>
  <si>
    <t>Субсидии бюджетам муниципальных районов на достижение показателей результативности по обеспечению развития и укрепления материально технической базы домов культуры в населенных пунктах с числом жителей до 50 тысяч человек</t>
  </si>
  <si>
    <t>2 02 49999 05 0119 150</t>
  </si>
  <si>
    <t>2 02 49999 05 0117 150</t>
  </si>
  <si>
    <t>Межбюджетные трансферты, передаваемые бюджетам муниципальных районов области на обеспечение дорожно-эксплуатационной техникой муниципальных районов области</t>
  </si>
  <si>
    <t>2 02 49999 05 0131 150</t>
  </si>
  <si>
    <t>Межбюджетные трансферты, передаваемые бюджетам муниципальных районов области на поощрительные выплаты водителям школьных автобусов муниципальных общеобразовательных организаций</t>
  </si>
  <si>
    <t>2 02 45050 05 0000 150</t>
  </si>
  <si>
    <t xml:space="preserve">межбюджетные трансферты, передаваемые, бюджетам муниципальных районов области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в общеобразовательных организациях </t>
  </si>
  <si>
    <t>2 02 49999 05 0080 150</t>
  </si>
  <si>
    <t>Межбюджетные трансферты, передаваемые бюджетам муниципальных районов области на долстижение показателей деятельности</t>
  </si>
  <si>
    <t>Единовременная денежная выплата гражданам, поступившим на военную службу по контракту в период с 1 августа по 30 сентября 2024 года для участия в специальной военной операции</t>
  </si>
  <si>
    <t>202 25599 05 0000 150</t>
  </si>
  <si>
    <t>Субсидии бюджетам муниципальных районов области на подготовку проектов межевания земельных участков и проведение кадастровых работ</t>
  </si>
  <si>
    <t>2 02 49999 05 0017 150</t>
  </si>
  <si>
    <t>Межбюджетные трансферты, передаваемые бюджетам муниципальных районов области, стимулирующего (поощрительного) характера</t>
  </si>
  <si>
    <t>на 01.04.2025 г.</t>
  </si>
  <si>
    <t>Уточненный план БА на 2025 год</t>
  </si>
  <si>
    <t>Уточненный план ЛБО на  2025г.</t>
  </si>
  <si>
    <t>Исполнено на 01.04.2025 г.</t>
  </si>
  <si>
    <t>% роста 2025 к 2024</t>
  </si>
  <si>
    <t>2 02 49999 05 0146 150</t>
  </si>
  <si>
    <t>Межбюджетные трансферты, передаваемые бюджетам муниципальных районов области на финансовое обеспечения  цифровой образовательной среды в общеобразовательных организациях</t>
  </si>
  <si>
    <t>2 02 49999 05 0145 150</t>
  </si>
  <si>
    <t xml:space="preserve">Межбюджетные трансферты передаваемые бюджетам муниципальных районов области на финансовое обеспечение центров образования естественно-научной и технологической направленностей в общеобразовательных организациях </t>
  </si>
  <si>
    <t xml:space="preserve"> 21960010 05 0000 150</t>
  </si>
  <si>
    <t>возврат прочих остатков субсидий</t>
  </si>
</sst>
</file>

<file path=xl/styles.xml><?xml version="1.0" encoding="utf-8"?>
<styleSheet xmlns="http://schemas.openxmlformats.org/spreadsheetml/2006/main">
  <numFmts count="2">
    <numFmt numFmtId="43" formatCode="_-* #,##0.00_р_._-;\-* #,##0.00_р_._-;_-* &quot;-&quot;??_р_._-;_-@_-"/>
    <numFmt numFmtId="164" formatCode="0.0"/>
  </numFmts>
  <fonts count="26">
    <font>
      <sz val="10"/>
      <name val="Arial Cyr"/>
      <charset val="204"/>
    </font>
    <font>
      <sz val="10"/>
      <name val="Arial Cyr"/>
      <charset val="204"/>
    </font>
    <font>
      <b/>
      <sz val="10"/>
      <name val="Times New Roman"/>
      <family val="1"/>
    </font>
    <font>
      <b/>
      <sz val="11"/>
      <name val="Times New Roman"/>
      <family val="1"/>
    </font>
    <font>
      <b/>
      <sz val="10"/>
      <name val="Courier New Cyr"/>
      <family val="3"/>
      <charset val="204"/>
    </font>
    <font>
      <sz val="10"/>
      <name val="Courier New Cyr"/>
      <family val="3"/>
      <charset val="204"/>
    </font>
    <font>
      <sz val="12"/>
      <name val="Courier New Cyr"/>
      <family val="3"/>
      <charset val="204"/>
    </font>
    <font>
      <sz val="12"/>
      <name val="Arial Cyr"/>
      <charset val="204"/>
    </font>
    <font>
      <sz val="11"/>
      <name val="Arial Cyr"/>
      <charset val="204"/>
    </font>
    <font>
      <sz val="10"/>
      <name val="Courier New Cyr"/>
      <charset val="204"/>
    </font>
    <font>
      <sz val="10"/>
      <name val="Arial Cyr"/>
      <charset val="204"/>
    </font>
    <font>
      <b/>
      <sz val="11"/>
      <name val="Courier New Cyr"/>
      <family val="3"/>
      <charset val="204"/>
    </font>
    <font>
      <sz val="11"/>
      <name val="Courier New Cyr"/>
      <family val="3"/>
      <charset val="204"/>
    </font>
    <font>
      <sz val="11"/>
      <name val="Times New Roman"/>
      <family val="1"/>
      <charset val="204"/>
    </font>
    <font>
      <b/>
      <sz val="11"/>
      <name val="Arial Cyr"/>
      <family val="2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b/>
      <sz val="10"/>
      <name val="Courier New Cyr"/>
      <charset val="204"/>
    </font>
    <font>
      <sz val="10"/>
      <name val="Courier New"/>
      <family val="3"/>
      <charset val="204"/>
    </font>
    <font>
      <b/>
      <sz val="10"/>
      <name val="Times New Roman"/>
      <family val="1"/>
      <charset val="204"/>
    </font>
    <font>
      <sz val="8"/>
      <color rgb="FF000000"/>
      <name val="Arial"/>
      <family val="2"/>
      <charset val="204"/>
    </font>
    <font>
      <sz val="11"/>
      <name val="Courier New Cyr"/>
      <charset val="204"/>
    </font>
    <font>
      <sz val="10"/>
      <name val="Cambria"/>
      <family val="1"/>
      <charset val="204"/>
      <scheme val="major"/>
    </font>
    <font>
      <sz val="10"/>
      <name val="Calibri"/>
      <family val="2"/>
      <charset val="204"/>
      <scheme val="minor"/>
    </font>
    <font>
      <sz val="9"/>
      <name val="Times New Roman"/>
      <family val="1"/>
      <charset val="204"/>
    </font>
    <font>
      <sz val="12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8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4" fillId="0" borderId="2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wrapText="1"/>
    </xf>
    <xf numFmtId="0" fontId="4" fillId="0" borderId="3" xfId="0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0" fontId="5" fillId="0" borderId="0" xfId="0" applyFont="1"/>
    <xf numFmtId="0" fontId="4" fillId="0" borderId="1" xfId="0" applyFont="1" applyBorder="1"/>
    <xf numFmtId="0" fontId="4" fillId="0" borderId="2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wrapText="1"/>
    </xf>
    <xf numFmtId="0" fontId="4" fillId="2" borderId="2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wrapText="1"/>
    </xf>
    <xf numFmtId="3" fontId="4" fillId="0" borderId="2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wrapText="1"/>
    </xf>
    <xf numFmtId="164" fontId="8" fillId="3" borderId="2" xfId="0" applyNumberFormat="1" applyFont="1" applyFill="1" applyBorder="1" applyAlignment="1">
      <alignment horizontal="center"/>
    </xf>
    <xf numFmtId="49" fontId="9" fillId="0" borderId="2" xfId="0" applyNumberFormat="1" applyFont="1" applyBorder="1" applyAlignment="1">
      <alignment wrapText="1"/>
    </xf>
    <xf numFmtId="0" fontId="7" fillId="0" borderId="0" xfId="0" applyFont="1"/>
    <xf numFmtId="0" fontId="6" fillId="0" borderId="0" xfId="0" applyFont="1"/>
    <xf numFmtId="0" fontId="8" fillId="0" borderId="0" xfId="0" applyFont="1"/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2" borderId="2" xfId="0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49" fontId="4" fillId="4" borderId="2" xfId="0" applyNumberFormat="1" applyFont="1" applyFill="1" applyBorder="1" applyAlignment="1">
      <alignment horizontal="center" vertical="center"/>
    </xf>
    <xf numFmtId="49" fontId="5" fillId="2" borderId="2" xfId="0" applyNumberFormat="1" applyFont="1" applyFill="1" applyBorder="1" applyAlignment="1">
      <alignment horizontal="center" vertical="center"/>
    </xf>
    <xf numFmtId="0" fontId="10" fillId="0" borderId="0" xfId="0" applyFont="1"/>
    <xf numFmtId="49" fontId="8" fillId="0" borderId="0" xfId="0" applyNumberFormat="1" applyFont="1"/>
    <xf numFmtId="164" fontId="16" fillId="3" borderId="2" xfId="0" applyNumberFormat="1" applyFont="1" applyFill="1" applyBorder="1" applyAlignment="1">
      <alignment horizontal="center"/>
    </xf>
    <xf numFmtId="0" fontId="16" fillId="0" borderId="0" xfId="0" applyFont="1"/>
    <xf numFmtId="0" fontId="12" fillId="0" borderId="2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wrapText="1"/>
    </xf>
    <xf numFmtId="0" fontId="5" fillId="0" borderId="1" xfId="0" applyFont="1" applyFill="1" applyBorder="1" applyAlignment="1">
      <alignment wrapText="1"/>
    </xf>
    <xf numFmtId="0" fontId="5" fillId="4" borderId="1" xfId="0" applyFont="1" applyFill="1" applyBorder="1" applyAlignment="1">
      <alignment wrapText="1"/>
    </xf>
    <xf numFmtId="2" fontId="8" fillId="0" borderId="0" xfId="0" applyNumberFormat="1" applyFont="1"/>
    <xf numFmtId="2" fontId="3" fillId="0" borderId="1" xfId="0" applyNumberFormat="1" applyFont="1" applyBorder="1" applyAlignment="1">
      <alignment horizontal="center" vertical="center" wrapText="1"/>
    </xf>
    <xf numFmtId="2" fontId="7" fillId="0" borderId="0" xfId="0" applyNumberFormat="1" applyFont="1"/>
    <xf numFmtId="2" fontId="0" fillId="0" borderId="0" xfId="0" applyNumberFormat="1"/>
    <xf numFmtId="49" fontId="17" fillId="0" borderId="2" xfId="0" applyNumberFormat="1" applyFont="1" applyBorder="1" applyAlignment="1">
      <alignment horizontal="center" vertical="center"/>
    </xf>
    <xf numFmtId="4" fontId="15" fillId="0" borderId="1" xfId="0" applyNumberFormat="1" applyFont="1" applyBorder="1" applyAlignment="1">
      <alignment horizontal="right"/>
    </xf>
    <xf numFmtId="4" fontId="13" fillId="2" borderId="1" xfId="0" applyNumberFormat="1" applyFont="1" applyFill="1" applyBorder="1" applyAlignment="1" applyProtection="1">
      <alignment horizontal="right" vertical="center" wrapText="1"/>
    </xf>
    <xf numFmtId="4" fontId="15" fillId="2" borderId="1" xfId="0" applyNumberFormat="1" applyFont="1" applyFill="1" applyBorder="1" applyAlignment="1">
      <alignment horizontal="right"/>
    </xf>
    <xf numFmtId="4" fontId="15" fillId="0" borderId="2" xfId="0" applyNumberFormat="1" applyFont="1" applyBorder="1" applyAlignment="1">
      <alignment horizontal="right"/>
    </xf>
    <xf numFmtId="4" fontId="13" fillId="0" borderId="1" xfId="0" applyNumberFormat="1" applyFont="1" applyBorder="1" applyAlignment="1">
      <alignment horizontal="right"/>
    </xf>
    <xf numFmtId="4" fontId="15" fillId="0" borderId="1" xfId="1" applyNumberFormat="1" applyFont="1" applyBorder="1" applyAlignment="1">
      <alignment horizontal="right"/>
    </xf>
    <xf numFmtId="4" fontId="15" fillId="0" borderId="1" xfId="0" applyNumberFormat="1" applyFont="1" applyFill="1" applyBorder="1" applyAlignment="1">
      <alignment horizontal="right"/>
    </xf>
    <xf numFmtId="4" fontId="15" fillId="4" borderId="1" xfId="0" applyNumberFormat="1" applyFont="1" applyFill="1" applyBorder="1" applyAlignment="1">
      <alignment horizontal="right"/>
    </xf>
    <xf numFmtId="4" fontId="15" fillId="4" borderId="1" xfId="0" applyNumberFormat="1" applyFont="1" applyFill="1" applyBorder="1" applyAlignment="1" applyProtection="1">
      <alignment horizontal="right"/>
    </xf>
    <xf numFmtId="164" fontId="16" fillId="5" borderId="2" xfId="0" applyNumberFormat="1" applyFont="1" applyFill="1" applyBorder="1" applyAlignment="1">
      <alignment horizontal="center"/>
    </xf>
    <xf numFmtId="0" fontId="18" fillId="0" borderId="1" xfId="0" applyFont="1" applyBorder="1"/>
    <xf numFmtId="164" fontId="0" fillId="3" borderId="2" xfId="0" applyNumberFormat="1" applyFill="1" applyBorder="1" applyAlignment="1">
      <alignment horizontal="center"/>
    </xf>
    <xf numFmtId="0" fontId="19" fillId="0" borderId="4" xfId="0" applyFont="1" applyBorder="1" applyAlignment="1">
      <alignment horizontal="center" vertical="top" wrapText="1"/>
    </xf>
    <xf numFmtId="0" fontId="19" fillId="0" borderId="5" xfId="0" applyFont="1" applyBorder="1" applyAlignment="1">
      <alignment horizontal="justify" vertical="top" wrapText="1"/>
    </xf>
    <xf numFmtId="0" fontId="15" fillId="0" borderId="6" xfId="0" applyFont="1" applyBorder="1" applyAlignment="1">
      <alignment horizontal="justify" vertical="top" wrapText="1"/>
    </xf>
    <xf numFmtId="0" fontId="15" fillId="0" borderId="7" xfId="0" applyFont="1" applyBorder="1" applyAlignment="1">
      <alignment horizontal="justify" vertical="top" wrapText="1"/>
    </xf>
    <xf numFmtId="0" fontId="15" fillId="0" borderId="4" xfId="0" applyFont="1" applyBorder="1" applyAlignment="1">
      <alignment horizontal="justify" vertical="top" wrapText="1"/>
    </xf>
    <xf numFmtId="0" fontId="15" fillId="0" borderId="5" xfId="0" applyFont="1" applyBorder="1" applyAlignment="1">
      <alignment horizontal="justify" vertical="top" wrapText="1"/>
    </xf>
    <xf numFmtId="0" fontId="5" fillId="0" borderId="1" xfId="0" applyNumberFormat="1" applyFont="1" applyBorder="1" applyAlignment="1">
      <alignment wrapText="1"/>
    </xf>
    <xf numFmtId="0" fontId="5" fillId="0" borderId="2" xfId="0" applyFont="1" applyBorder="1" applyAlignment="1">
      <alignment wrapText="1"/>
    </xf>
    <xf numFmtId="0" fontId="15" fillId="0" borderId="1" xfId="0" applyFont="1" applyBorder="1" applyAlignment="1">
      <alignment horizontal="center" vertical="top" wrapText="1"/>
    </xf>
    <xf numFmtId="0" fontId="15" fillId="0" borderId="1" xfId="0" applyFont="1" applyBorder="1" applyAlignment="1">
      <alignment horizontal="justify" wrapText="1"/>
    </xf>
    <xf numFmtId="49" fontId="0" fillId="0" borderId="1" xfId="0" applyNumberFormat="1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left" vertical="top" wrapText="1"/>
    </xf>
    <xf numFmtId="0" fontId="20" fillId="0" borderId="1" xfId="0" applyFont="1" applyFill="1" applyBorder="1" applyAlignment="1">
      <alignment horizontal="left" vertical="center" wrapText="1"/>
    </xf>
    <xf numFmtId="49" fontId="0" fillId="0" borderId="1" xfId="0" applyNumberFormat="1" applyFill="1" applyBorder="1" applyAlignment="1">
      <alignment horizontal="left" vertical="top" wrapText="1"/>
    </xf>
    <xf numFmtId="0" fontId="15" fillId="0" borderId="4" xfId="0" applyFont="1" applyBorder="1" applyAlignment="1">
      <alignment horizontal="center" vertical="top" wrapText="1"/>
    </xf>
    <xf numFmtId="4" fontId="0" fillId="6" borderId="1" xfId="0" applyNumberFormat="1" applyFont="1" applyFill="1" applyBorder="1" applyAlignment="1">
      <alignment vertical="center" wrapText="1"/>
    </xf>
    <xf numFmtId="0" fontId="0" fillId="6" borderId="1" xfId="0" applyNumberFormat="1" applyFont="1" applyFill="1" applyBorder="1" applyAlignment="1">
      <alignment horizontal="center" vertical="center"/>
    </xf>
    <xf numFmtId="0" fontId="15" fillId="0" borderId="5" xfId="0" applyFont="1" applyBorder="1" applyAlignment="1">
      <alignment horizontal="justify" wrapText="1"/>
    </xf>
    <xf numFmtId="0" fontId="15" fillId="0" borderId="4" xfId="0" applyFont="1" applyBorder="1" applyAlignment="1">
      <alignment vertical="top" wrapText="1"/>
    </xf>
    <xf numFmtId="0" fontId="15" fillId="0" borderId="5" xfId="0" applyFont="1" applyBorder="1" applyAlignment="1">
      <alignment wrapText="1"/>
    </xf>
    <xf numFmtId="4" fontId="15" fillId="0" borderId="5" xfId="0" applyNumberFormat="1" applyFont="1" applyBorder="1"/>
    <xf numFmtId="4" fontId="15" fillId="0" borderId="5" xfId="0" applyNumberFormat="1" applyFont="1" applyBorder="1" applyAlignment="1">
      <alignment horizontal="right"/>
    </xf>
    <xf numFmtId="0" fontId="15" fillId="0" borderId="0" xfId="0" applyFont="1" applyAlignment="1">
      <alignment wrapText="1"/>
    </xf>
    <xf numFmtId="0" fontId="15" fillId="0" borderId="0" xfId="0" applyFont="1" applyAlignment="1">
      <alignment horizontal="justify"/>
    </xf>
    <xf numFmtId="0" fontId="21" fillId="0" borderId="2" xfId="0" applyFont="1" applyBorder="1" applyAlignment="1">
      <alignment horizontal="center" vertical="center"/>
    </xf>
    <xf numFmtId="4" fontId="22" fillId="6" borderId="1" xfId="0" applyNumberFormat="1" applyFont="1" applyFill="1" applyBorder="1" applyAlignment="1">
      <alignment vertical="center" wrapText="1"/>
    </xf>
    <xf numFmtId="0" fontId="15" fillId="0" borderId="1" xfId="0" applyNumberFormat="1" applyFont="1" applyBorder="1" applyAlignment="1">
      <alignment wrapText="1"/>
    </xf>
    <xf numFmtId="0" fontId="23" fillId="6" borderId="1" xfId="0" applyNumberFormat="1" applyFont="1" applyFill="1" applyBorder="1" applyAlignment="1">
      <alignment horizontal="center" vertical="center"/>
    </xf>
    <xf numFmtId="4" fontId="23" fillId="6" borderId="1" xfId="0" applyNumberFormat="1" applyFont="1" applyFill="1" applyBorder="1" applyAlignment="1">
      <alignment vertical="center" wrapText="1"/>
    </xf>
    <xf numFmtId="0" fontId="24" fillId="0" borderId="4" xfId="0" applyFont="1" applyBorder="1" applyAlignment="1">
      <alignment horizontal="center" vertical="top" wrapText="1"/>
    </xf>
    <xf numFmtId="0" fontId="24" fillId="0" borderId="5" xfId="0" applyFont="1" applyBorder="1" applyAlignment="1">
      <alignment horizontal="justify" vertical="top" wrapText="1"/>
    </xf>
    <xf numFmtId="0" fontId="25" fillId="0" borderId="4" xfId="0" applyFont="1" applyBorder="1" applyAlignment="1">
      <alignment horizontal="center" vertical="top" wrapText="1"/>
    </xf>
    <xf numFmtId="0" fontId="25" fillId="0" borderId="5" xfId="0" applyFont="1" applyBorder="1" applyAlignment="1">
      <alignment horizontal="justify" wrapText="1"/>
    </xf>
    <xf numFmtId="0" fontId="25" fillId="0" borderId="5" xfId="0" applyFont="1" applyBorder="1" applyAlignment="1">
      <alignment horizontal="right"/>
    </xf>
    <xf numFmtId="0" fontId="25" fillId="0" borderId="0" xfId="0" applyFont="1"/>
    <xf numFmtId="0" fontId="25" fillId="0" borderId="0" xfId="0" applyFont="1" applyAlignment="1">
      <alignment wrapText="1"/>
    </xf>
    <xf numFmtId="4" fontId="15" fillId="0" borderId="9" xfId="0" applyNumberFormat="1" applyFont="1" applyBorder="1" applyAlignment="1">
      <alignment horizontal="right"/>
    </xf>
    <xf numFmtId="0" fontId="25" fillId="0" borderId="6" xfId="0" applyFont="1" applyBorder="1" applyAlignment="1">
      <alignment horizontal="center" vertical="top" wrapText="1"/>
    </xf>
    <xf numFmtId="0" fontId="25" fillId="0" borderId="7" xfId="0" applyFont="1" applyBorder="1" applyAlignment="1">
      <alignment horizontal="justify" wrapText="1"/>
    </xf>
    <xf numFmtId="0" fontId="15" fillId="0" borderId="1" xfId="0" applyFont="1" applyBorder="1" applyAlignment="1">
      <alignment wrapText="1"/>
    </xf>
    <xf numFmtId="0" fontId="25" fillId="0" borderId="1" xfId="0" applyFont="1" applyBorder="1" applyAlignment="1">
      <alignment horizontal="justify" wrapText="1"/>
    </xf>
    <xf numFmtId="0" fontId="25" fillId="0" borderId="7" xfId="0" applyFont="1" applyBorder="1" applyAlignment="1">
      <alignment horizontal="right"/>
    </xf>
    <xf numFmtId="4" fontId="15" fillId="0" borderId="0" xfId="0" applyNumberFormat="1" applyFont="1" applyBorder="1" applyAlignment="1">
      <alignment horizontal="right"/>
    </xf>
    <xf numFmtId="49" fontId="14" fillId="0" borderId="0" xfId="0" applyNumberFormat="1" applyFont="1" applyAlignment="1">
      <alignment horizontal="center" vertical="center"/>
    </xf>
    <xf numFmtId="49" fontId="3" fillId="0" borderId="8" xfId="0" applyNumberFormat="1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left" wrapText="1"/>
    </xf>
    <xf numFmtId="0" fontId="5" fillId="0" borderId="0" xfId="0" applyFont="1" applyAlignment="1">
      <alignment horizontal="left"/>
    </xf>
    <xf numFmtId="0" fontId="0" fillId="0" borderId="0" xfId="0" applyAlignment="1"/>
    <xf numFmtId="0" fontId="8" fillId="0" borderId="0" xfId="0" applyFont="1" applyAlignment="1"/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0</xdr:rowOff>
    </xdr:from>
    <xdr:to>
      <xdr:col>7</xdr:col>
      <xdr:colOff>0</xdr:colOff>
      <xdr:row>29</xdr:row>
      <xdr:rowOff>0</xdr:rowOff>
    </xdr:to>
    <xdr:sp macro="" textlink="">
      <xdr:nvSpPr>
        <xdr:cNvPr id="1756" name="Line 1"/>
        <xdr:cNvSpPr>
          <a:spLocks noChangeShapeType="1"/>
        </xdr:cNvSpPr>
      </xdr:nvSpPr>
      <xdr:spPr bwMode="auto">
        <a:xfrm>
          <a:off x="0" y="13258800"/>
          <a:ext cx="10353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44"/>
  <sheetViews>
    <sheetView tabSelected="1" view="pageBreakPreview" topLeftCell="A91" zoomScaleNormal="80" zoomScaleSheetLayoutView="100" workbookViewId="0">
      <selection activeCell="G101" sqref="G101"/>
    </sheetView>
  </sheetViews>
  <sheetFormatPr defaultRowHeight="12.75"/>
  <cols>
    <col min="1" max="1" width="31.140625" style="33" customWidth="1"/>
    <col min="2" max="2" width="56.7109375" customWidth="1"/>
    <col min="3" max="3" width="17" customWidth="1"/>
    <col min="4" max="4" width="15" customWidth="1"/>
    <col min="5" max="5" width="14.7109375" style="44" customWidth="1"/>
    <col min="6" max="6" width="12.7109375" customWidth="1"/>
    <col min="7" max="7" width="11.42578125" customWidth="1"/>
  </cols>
  <sheetData>
    <row r="1" spans="1:7" s="23" customFormat="1" ht="25.9" customHeight="1">
      <c r="A1" s="24"/>
      <c r="B1" s="34"/>
      <c r="E1" s="41"/>
      <c r="F1" s="107" t="s">
        <v>148</v>
      </c>
      <c r="G1" s="107"/>
    </row>
    <row r="2" spans="1:7" s="23" customFormat="1" ht="1.1499999999999999" customHeight="1">
      <c r="A2" s="24"/>
      <c r="B2" s="34"/>
      <c r="E2" s="41"/>
    </row>
    <row r="3" spans="1:7" s="23" customFormat="1" ht="15">
      <c r="A3" s="24"/>
      <c r="B3" s="101" t="s">
        <v>46</v>
      </c>
      <c r="C3" s="101"/>
      <c r="D3" s="101"/>
      <c r="E3" s="101"/>
    </row>
    <row r="4" spans="1:7" s="23" customFormat="1" ht="14.25" customHeight="1">
      <c r="A4" s="24"/>
      <c r="B4" s="102" t="s">
        <v>256</v>
      </c>
      <c r="C4" s="103"/>
      <c r="D4" s="103"/>
      <c r="E4" s="103"/>
    </row>
    <row r="5" spans="1:7" s="23" customFormat="1" ht="57" customHeight="1">
      <c r="A5" s="25" t="s">
        <v>39</v>
      </c>
      <c r="B5" s="1" t="s">
        <v>40</v>
      </c>
      <c r="C5" s="2" t="s">
        <v>257</v>
      </c>
      <c r="D5" s="1" t="s">
        <v>258</v>
      </c>
      <c r="E5" s="42" t="s">
        <v>259</v>
      </c>
      <c r="F5" s="2" t="s">
        <v>41</v>
      </c>
      <c r="G5" s="2" t="s">
        <v>260</v>
      </c>
    </row>
    <row r="6" spans="1:7" s="23" customFormat="1" ht="18.75" customHeight="1">
      <c r="A6" s="14" t="s">
        <v>42</v>
      </c>
      <c r="B6" s="15" t="s">
        <v>44</v>
      </c>
      <c r="C6" s="47">
        <f>C7+C20+C24+C27+C28+C33+C35+C39+C49+C36+C15</f>
        <v>169016006.34999999</v>
      </c>
      <c r="D6" s="47">
        <f>D7+D20+D24+D27+D28+D33+D35+D39+D49+D36+D15</f>
        <v>56995227.43</v>
      </c>
      <c r="E6" s="47">
        <f>E7+E20+E24+E27+E28+E33+E35+E39+E49+E36+E15+E52</f>
        <v>65992412.880000003</v>
      </c>
      <c r="F6" s="19">
        <f>(E6*100)/C6</f>
        <v>39.045066976285234</v>
      </c>
      <c r="G6" s="19">
        <v>160.5</v>
      </c>
    </row>
    <row r="7" spans="1:7" s="36" customFormat="1" ht="17.25" customHeight="1">
      <c r="A7" s="10" t="s">
        <v>43</v>
      </c>
      <c r="B7" s="56" t="s">
        <v>45</v>
      </c>
      <c r="C7" s="48">
        <f>C12+C10+C8+C9+C11</f>
        <v>66409600</v>
      </c>
      <c r="D7" s="48">
        <f>D12+D10+D8+D9+D11</f>
        <v>20448100</v>
      </c>
      <c r="E7" s="48">
        <f>E12+E10+E8+E9+E11+E14+E13</f>
        <v>14553250.879999999</v>
      </c>
      <c r="F7" s="19">
        <f t="shared" ref="F7:F68" si="0">(E7*100)/C7</f>
        <v>21.914378162193419</v>
      </c>
      <c r="G7" s="35">
        <v>179.7</v>
      </c>
    </row>
    <row r="8" spans="1:7" s="36" customFormat="1" ht="88.9" customHeight="1">
      <c r="A8" s="3" t="s">
        <v>87</v>
      </c>
      <c r="B8" s="20" t="s">
        <v>113</v>
      </c>
      <c r="C8" s="49">
        <v>66209600</v>
      </c>
      <c r="D8" s="49">
        <v>20398100</v>
      </c>
      <c r="E8" s="49">
        <v>9422040.4800000004</v>
      </c>
      <c r="F8" s="19">
        <f t="shared" si="0"/>
        <v>14.230625891109446</v>
      </c>
      <c r="G8" s="35">
        <v>122.7</v>
      </c>
    </row>
    <row r="9" spans="1:7" s="36" customFormat="1" ht="87" customHeight="1">
      <c r="A9" s="3" t="s">
        <v>50</v>
      </c>
      <c r="B9" s="4" t="s">
        <v>114</v>
      </c>
      <c r="C9" s="46">
        <v>200000</v>
      </c>
      <c r="D9" s="46">
        <v>50000</v>
      </c>
      <c r="E9" s="46">
        <v>1287.44</v>
      </c>
      <c r="F9" s="19">
        <f t="shared" si="0"/>
        <v>0.64371999999999996</v>
      </c>
      <c r="G9" s="35">
        <v>459.6</v>
      </c>
    </row>
    <row r="10" spans="1:7" s="36" customFormat="1" ht="56.25" customHeight="1">
      <c r="A10" s="3" t="s">
        <v>90</v>
      </c>
      <c r="B10" s="4" t="s">
        <v>91</v>
      </c>
      <c r="C10" s="46"/>
      <c r="D10" s="46"/>
      <c r="E10" s="46">
        <v>30189.87</v>
      </c>
      <c r="F10" s="19" t="e">
        <f t="shared" si="0"/>
        <v>#DIV/0!</v>
      </c>
      <c r="G10" s="35">
        <v>53.2</v>
      </c>
    </row>
    <row r="11" spans="1:7" s="36" customFormat="1" ht="56.25" customHeight="1">
      <c r="A11" s="74" t="s">
        <v>208</v>
      </c>
      <c r="B11" s="73" t="s">
        <v>207</v>
      </c>
      <c r="C11" s="46"/>
      <c r="D11" s="46"/>
      <c r="E11" s="46">
        <v>28694.95</v>
      </c>
      <c r="F11" s="19" t="e">
        <f t="shared" si="0"/>
        <v>#DIV/0!</v>
      </c>
      <c r="G11" s="35"/>
    </row>
    <row r="12" spans="1:7" s="36" customFormat="1" ht="91.15" customHeight="1">
      <c r="A12" s="3" t="s">
        <v>0</v>
      </c>
      <c r="B12" s="6" t="s">
        <v>120</v>
      </c>
      <c r="C12" s="46"/>
      <c r="D12" s="46"/>
      <c r="E12" s="46">
        <v>29574.14</v>
      </c>
      <c r="F12" s="19" t="e">
        <f t="shared" si="0"/>
        <v>#DIV/0!</v>
      </c>
      <c r="G12" s="35">
        <v>183.3</v>
      </c>
    </row>
    <row r="13" spans="1:7" s="36" customFormat="1" ht="42.75" customHeight="1">
      <c r="A13" s="82" t="s">
        <v>227</v>
      </c>
      <c r="B13" s="83" t="s">
        <v>228</v>
      </c>
      <c r="C13" s="46"/>
      <c r="D13" s="46"/>
      <c r="E13" s="46">
        <v>75504</v>
      </c>
      <c r="F13" s="19" t="e">
        <f t="shared" si="0"/>
        <v>#DIV/0!</v>
      </c>
      <c r="G13" s="35">
        <v>18.2</v>
      </c>
    </row>
    <row r="14" spans="1:7" s="36" customFormat="1" ht="42.75" customHeight="1" thickBot="1">
      <c r="A14" s="85" t="s">
        <v>229</v>
      </c>
      <c r="B14" s="86" t="s">
        <v>230</v>
      </c>
      <c r="C14" s="46"/>
      <c r="D14" s="46"/>
      <c r="E14" s="46">
        <v>4965960</v>
      </c>
      <c r="F14" s="19" t="e">
        <f t="shared" si="0"/>
        <v>#DIV/0!</v>
      </c>
      <c r="G14" s="35">
        <v>558.79999999999995</v>
      </c>
    </row>
    <row r="15" spans="1:7" s="36" customFormat="1" ht="37.5" customHeight="1" thickBot="1">
      <c r="A15" s="58" t="s">
        <v>126</v>
      </c>
      <c r="B15" s="59" t="s">
        <v>127</v>
      </c>
      <c r="C15" s="46">
        <v>12398400</v>
      </c>
      <c r="D15" s="46">
        <v>3099600</v>
      </c>
      <c r="E15" s="46">
        <v>3152450.03</v>
      </c>
      <c r="F15" s="19">
        <f t="shared" si="0"/>
        <v>25.426264921280165</v>
      </c>
      <c r="G15" s="35">
        <v>103.6</v>
      </c>
    </row>
    <row r="16" spans="1:7" s="36" customFormat="1" ht="57.75" customHeight="1" thickBot="1">
      <c r="A16" s="60" t="s">
        <v>131</v>
      </c>
      <c r="B16" s="61" t="s">
        <v>128</v>
      </c>
      <c r="C16" s="46">
        <v>6605700</v>
      </c>
      <c r="D16" s="46">
        <v>1651425</v>
      </c>
      <c r="E16" s="46">
        <v>1548490</v>
      </c>
      <c r="F16" s="19">
        <f t="shared" si="0"/>
        <v>23.441724571203657</v>
      </c>
      <c r="G16" s="35">
        <v>103.8</v>
      </c>
    </row>
    <row r="17" spans="1:7" s="36" customFormat="1" ht="68.25" customHeight="1" thickBot="1">
      <c r="A17" s="60" t="s">
        <v>132</v>
      </c>
      <c r="B17" s="61" t="s">
        <v>129</v>
      </c>
      <c r="C17" s="46">
        <v>33900</v>
      </c>
      <c r="D17" s="46">
        <v>8475</v>
      </c>
      <c r="E17" s="46">
        <v>8798.57</v>
      </c>
      <c r="F17" s="19">
        <f t="shared" si="0"/>
        <v>25.954483775811209</v>
      </c>
      <c r="G17" s="35">
        <v>112.1</v>
      </c>
    </row>
    <row r="18" spans="1:7" s="36" customFormat="1" ht="57" customHeight="1" thickBot="1">
      <c r="A18" s="60" t="s">
        <v>133</v>
      </c>
      <c r="B18" s="61" t="s">
        <v>130</v>
      </c>
      <c r="C18" s="46">
        <v>5758800</v>
      </c>
      <c r="D18" s="46">
        <v>1439700</v>
      </c>
      <c r="E18" s="46">
        <v>1728324.68</v>
      </c>
      <c r="F18" s="19">
        <f t="shared" si="0"/>
        <v>30.011889282489406</v>
      </c>
      <c r="G18" s="35">
        <v>101.6</v>
      </c>
    </row>
    <row r="19" spans="1:7" s="36" customFormat="1" ht="53.25" customHeight="1" thickBot="1">
      <c r="A19" s="62" t="s">
        <v>135</v>
      </c>
      <c r="B19" s="63" t="s">
        <v>134</v>
      </c>
      <c r="C19" s="46"/>
      <c r="D19" s="46"/>
      <c r="E19" s="46">
        <v>-133163.22</v>
      </c>
      <c r="F19" s="19" t="e">
        <f t="shared" si="0"/>
        <v>#DIV/0!</v>
      </c>
      <c r="G19" s="35">
        <v>-84.1</v>
      </c>
    </row>
    <row r="20" spans="1:7" s="36" customFormat="1" ht="15">
      <c r="A20" s="3" t="s">
        <v>1</v>
      </c>
      <c r="B20" s="6" t="s">
        <v>12</v>
      </c>
      <c r="C20" s="46">
        <v>45526838</v>
      </c>
      <c r="D20" s="46">
        <v>21423012.079999998</v>
      </c>
      <c r="E20" s="46">
        <v>42177404.030000001</v>
      </c>
      <c r="F20" s="19">
        <f t="shared" si="0"/>
        <v>92.642946189234578</v>
      </c>
      <c r="G20" s="35">
        <v>167.9</v>
      </c>
    </row>
    <row r="21" spans="1:7" s="36" customFormat="1" ht="26.25" customHeight="1">
      <c r="A21" s="3" t="s">
        <v>2</v>
      </c>
      <c r="B21" s="6" t="s">
        <v>13</v>
      </c>
      <c r="C21" s="46"/>
      <c r="D21" s="46"/>
      <c r="E21" s="46">
        <v>6363.76</v>
      </c>
      <c r="F21" s="19" t="e">
        <f t="shared" si="0"/>
        <v>#DIV/0!</v>
      </c>
      <c r="G21" s="57">
        <v>128.5</v>
      </c>
    </row>
    <row r="22" spans="1:7" s="36" customFormat="1" ht="15.75" customHeight="1">
      <c r="A22" s="3" t="s">
        <v>3</v>
      </c>
      <c r="B22" s="6" t="s">
        <v>14</v>
      </c>
      <c r="C22" s="46">
        <v>43066838</v>
      </c>
      <c r="D22" s="46">
        <v>20813012.079999998</v>
      </c>
      <c r="E22" s="46">
        <v>40689056.68</v>
      </c>
      <c r="F22" s="19">
        <f t="shared" si="0"/>
        <v>94.478857909187582</v>
      </c>
      <c r="G22" s="35">
        <v>172.9</v>
      </c>
    </row>
    <row r="23" spans="1:7" s="36" customFormat="1" ht="39.75" customHeight="1">
      <c r="A23" s="3" t="s">
        <v>140</v>
      </c>
      <c r="B23" s="6" t="s">
        <v>141</v>
      </c>
      <c r="C23" s="46">
        <v>2440000</v>
      </c>
      <c r="D23" s="46">
        <v>610000</v>
      </c>
      <c r="E23" s="46">
        <v>1481983.39</v>
      </c>
      <c r="F23" s="19">
        <f t="shared" si="0"/>
        <v>60.737024180327872</v>
      </c>
      <c r="G23" s="57">
        <v>93.2</v>
      </c>
    </row>
    <row r="24" spans="1:7" s="36" customFormat="1" ht="15">
      <c r="A24" s="3" t="s">
        <v>4</v>
      </c>
      <c r="B24" s="4" t="s">
        <v>15</v>
      </c>
      <c r="C24" s="46">
        <v>1905000</v>
      </c>
      <c r="D24" s="46">
        <v>476250</v>
      </c>
      <c r="E24" s="46">
        <v>1172882.6299999999</v>
      </c>
      <c r="F24" s="19">
        <f t="shared" si="0"/>
        <v>61.568641994750649</v>
      </c>
      <c r="G24" s="35">
        <v>291.3</v>
      </c>
    </row>
    <row r="25" spans="1:7" s="36" customFormat="1" ht="55.5" hidden="1" customHeight="1">
      <c r="A25" s="3" t="s">
        <v>5</v>
      </c>
      <c r="B25" s="4" t="s">
        <v>16</v>
      </c>
      <c r="C25" s="46"/>
      <c r="D25" s="46"/>
      <c r="E25" s="46"/>
      <c r="F25" s="19" t="e">
        <f t="shared" si="0"/>
        <v>#DIV/0!</v>
      </c>
      <c r="G25" s="35"/>
    </row>
    <row r="26" spans="1:7" s="36" customFormat="1" ht="42" customHeight="1">
      <c r="A26" s="3" t="s">
        <v>5</v>
      </c>
      <c r="B26" s="4" t="s">
        <v>78</v>
      </c>
      <c r="C26" s="46">
        <v>1905000</v>
      </c>
      <c r="D26" s="46">
        <v>476250</v>
      </c>
      <c r="E26" s="46">
        <v>1172882.6299999999</v>
      </c>
      <c r="F26" s="19">
        <f t="shared" si="0"/>
        <v>61.568641994750649</v>
      </c>
      <c r="G26" s="35">
        <v>291.3</v>
      </c>
    </row>
    <row r="27" spans="1:7" s="36" customFormat="1" ht="32.25" customHeight="1">
      <c r="A27" s="5" t="s">
        <v>205</v>
      </c>
      <c r="B27" s="4" t="s">
        <v>206</v>
      </c>
      <c r="C27" s="46">
        <v>25071000</v>
      </c>
      <c r="D27" s="46">
        <v>6267750</v>
      </c>
      <c r="E27" s="46">
        <v>2423881.64</v>
      </c>
      <c r="F27" s="19">
        <f t="shared" si="0"/>
        <v>9.6680692433488886</v>
      </c>
      <c r="G27" s="57">
        <v>119.3</v>
      </c>
    </row>
    <row r="28" spans="1:7" s="36" customFormat="1" ht="29.25" customHeight="1">
      <c r="A28" s="3" t="s">
        <v>47</v>
      </c>
      <c r="B28" s="6" t="s">
        <v>17</v>
      </c>
      <c r="C28" s="46">
        <v>3731000</v>
      </c>
      <c r="D28" s="46">
        <v>1682750</v>
      </c>
      <c r="E28" s="46">
        <v>2091037.77</v>
      </c>
      <c r="F28" s="19">
        <f t="shared" si="0"/>
        <v>56.044968373090327</v>
      </c>
      <c r="G28" s="35">
        <v>122.6</v>
      </c>
    </row>
    <row r="29" spans="1:7" s="36" customFormat="1" ht="84" customHeight="1">
      <c r="A29" s="7" t="s">
        <v>136</v>
      </c>
      <c r="B29" s="6" t="s">
        <v>68</v>
      </c>
      <c r="C29" s="46">
        <v>3500000</v>
      </c>
      <c r="D29" s="46">
        <v>1625000</v>
      </c>
      <c r="E29" s="46">
        <v>2024037.78</v>
      </c>
      <c r="F29" s="19">
        <f t="shared" si="0"/>
        <v>57.829650857142859</v>
      </c>
      <c r="G29" s="35">
        <v>123.3</v>
      </c>
    </row>
    <row r="30" spans="1:7" s="36" customFormat="1" ht="85.5" customHeight="1">
      <c r="A30" s="3" t="s">
        <v>48</v>
      </c>
      <c r="B30" s="6" t="s">
        <v>51</v>
      </c>
      <c r="C30" s="46">
        <v>231000</v>
      </c>
      <c r="D30" s="46">
        <v>57750</v>
      </c>
      <c r="E30" s="46">
        <v>66999.990000000005</v>
      </c>
      <c r="F30" s="19">
        <f t="shared" si="0"/>
        <v>29.004324675324678</v>
      </c>
      <c r="G30" s="57">
        <v>114.5</v>
      </c>
    </row>
    <row r="31" spans="1:7" s="36" customFormat="1" ht="32.25" customHeight="1">
      <c r="A31" s="3" t="s">
        <v>82</v>
      </c>
      <c r="B31" s="18" t="s">
        <v>83</v>
      </c>
      <c r="C31" s="46"/>
      <c r="D31" s="46"/>
      <c r="E31" s="46"/>
      <c r="F31" s="19" t="e">
        <f t="shared" si="0"/>
        <v>#DIV/0!</v>
      </c>
      <c r="G31" s="35">
        <v>24.3</v>
      </c>
    </row>
    <row r="32" spans="1:7" s="36" customFormat="1" ht="38.25" customHeight="1">
      <c r="A32" s="3" t="s">
        <v>144</v>
      </c>
      <c r="B32" s="18" t="s">
        <v>145</v>
      </c>
      <c r="C32" s="46"/>
      <c r="D32" s="46"/>
      <c r="E32" s="46"/>
      <c r="F32" s="19" t="e">
        <f t="shared" si="0"/>
        <v>#DIV/0!</v>
      </c>
      <c r="G32" s="35"/>
    </row>
    <row r="33" spans="1:7" s="36" customFormat="1" ht="21.75" customHeight="1">
      <c r="A33" s="3" t="s">
        <v>6</v>
      </c>
      <c r="B33" s="6" t="s">
        <v>18</v>
      </c>
      <c r="C33" s="46">
        <v>39203</v>
      </c>
      <c r="D33" s="46">
        <v>9800</v>
      </c>
      <c r="E33" s="46">
        <v>17246.86</v>
      </c>
      <c r="F33" s="19">
        <f t="shared" si="0"/>
        <v>43.993724970027806</v>
      </c>
      <c r="G33" s="35">
        <v>128.69999999999999</v>
      </c>
    </row>
    <row r="34" spans="1:7" s="36" customFormat="1" ht="28.5" customHeight="1">
      <c r="A34" s="3" t="s">
        <v>7</v>
      </c>
      <c r="B34" s="6" t="s">
        <v>19</v>
      </c>
      <c r="C34" s="46">
        <v>39203</v>
      </c>
      <c r="D34" s="46">
        <v>9800</v>
      </c>
      <c r="E34" s="46">
        <v>12476.47</v>
      </c>
      <c r="F34" s="19">
        <f t="shared" si="0"/>
        <v>31.825293982603373</v>
      </c>
      <c r="G34" s="35">
        <v>128.69999999999999</v>
      </c>
    </row>
    <row r="35" spans="1:7" s="36" customFormat="1" ht="29.25" customHeight="1">
      <c r="A35" s="3" t="s">
        <v>8</v>
      </c>
      <c r="B35" s="6" t="s">
        <v>20</v>
      </c>
      <c r="C35" s="46">
        <v>138965.35</v>
      </c>
      <c r="D35" s="46">
        <v>138965.35</v>
      </c>
      <c r="E35" s="46">
        <v>16549.07</v>
      </c>
      <c r="F35" s="19">
        <f t="shared" si="0"/>
        <v>11.908774381527481</v>
      </c>
      <c r="G35" s="35">
        <v>49.4</v>
      </c>
    </row>
    <row r="36" spans="1:7" s="36" customFormat="1" ht="30" customHeight="1">
      <c r="A36" s="5" t="s">
        <v>62</v>
      </c>
      <c r="B36" s="6" t="s">
        <v>63</v>
      </c>
      <c r="C36" s="46">
        <v>13396000</v>
      </c>
      <c r="D36" s="46">
        <v>3349000</v>
      </c>
      <c r="E36" s="46">
        <v>261912.91</v>
      </c>
      <c r="F36" s="19">
        <f t="shared" si="0"/>
        <v>1.9551575843535385</v>
      </c>
      <c r="G36" s="57">
        <v>46.6</v>
      </c>
    </row>
    <row r="37" spans="1:7" s="36" customFormat="1" ht="31.5" customHeight="1">
      <c r="A37" s="5" t="s">
        <v>167</v>
      </c>
      <c r="B37" s="6" t="s">
        <v>64</v>
      </c>
      <c r="C37" s="46">
        <v>4500000</v>
      </c>
      <c r="D37" s="46">
        <v>1125000</v>
      </c>
      <c r="E37" s="46"/>
      <c r="F37" s="19">
        <f t="shared" si="0"/>
        <v>0</v>
      </c>
      <c r="G37" s="35">
        <v>46.4</v>
      </c>
    </row>
    <row r="38" spans="1:7" s="36" customFormat="1" ht="55.5" customHeight="1">
      <c r="A38" s="5" t="s">
        <v>147</v>
      </c>
      <c r="B38" s="6" t="s">
        <v>77</v>
      </c>
      <c r="C38" s="46">
        <v>8896000</v>
      </c>
      <c r="D38" s="46">
        <v>2224000</v>
      </c>
      <c r="E38" s="46">
        <v>261912.91</v>
      </c>
      <c r="F38" s="19">
        <f t="shared" si="0"/>
        <v>2.9441649055755397</v>
      </c>
      <c r="G38" s="57">
        <v>46.6</v>
      </c>
    </row>
    <row r="39" spans="1:7" s="36" customFormat="1" ht="15.75" customHeight="1">
      <c r="A39" s="5" t="s">
        <v>9</v>
      </c>
      <c r="B39" s="6" t="s">
        <v>21</v>
      </c>
      <c r="C39" s="46">
        <v>400000</v>
      </c>
      <c r="D39" s="46">
        <v>100000</v>
      </c>
      <c r="E39" s="46">
        <v>112797.06</v>
      </c>
      <c r="F39" s="19">
        <f t="shared" si="0"/>
        <v>28.199265</v>
      </c>
      <c r="G39" s="35">
        <v>104.3</v>
      </c>
    </row>
    <row r="40" spans="1:7" s="36" customFormat="1" ht="81" customHeight="1">
      <c r="A40" s="74" t="s">
        <v>202</v>
      </c>
      <c r="B40" s="73" t="s">
        <v>201</v>
      </c>
      <c r="C40" s="46">
        <v>26500</v>
      </c>
      <c r="D40" s="46">
        <v>6625</v>
      </c>
      <c r="E40" s="46">
        <v>5000</v>
      </c>
      <c r="F40" s="19">
        <f t="shared" si="0"/>
        <v>18.867924528301888</v>
      </c>
      <c r="G40" s="35">
        <v>13.4</v>
      </c>
    </row>
    <row r="41" spans="1:7" s="36" customFormat="1" ht="91.5" customHeight="1">
      <c r="A41" s="68" t="s">
        <v>186</v>
      </c>
      <c r="B41" s="69" t="s">
        <v>187</v>
      </c>
      <c r="C41" s="46">
        <v>30000</v>
      </c>
      <c r="D41" s="46">
        <v>7500</v>
      </c>
      <c r="E41" s="46">
        <v>10447.01</v>
      </c>
      <c r="F41" s="19">
        <f t="shared" si="0"/>
        <v>34.823366666666665</v>
      </c>
      <c r="G41" s="35">
        <v>74.599999999999994</v>
      </c>
    </row>
    <row r="42" spans="1:7" s="36" customFormat="1" ht="69" customHeight="1">
      <c r="A42" s="68" t="s">
        <v>188</v>
      </c>
      <c r="B42" s="69" t="s">
        <v>179</v>
      </c>
      <c r="C42" s="46">
        <v>28000</v>
      </c>
      <c r="D42" s="46">
        <v>7000</v>
      </c>
      <c r="E42" s="46">
        <v>232.5</v>
      </c>
      <c r="F42" s="19">
        <f t="shared" si="0"/>
        <v>0.8303571428571429</v>
      </c>
      <c r="G42" s="57">
        <v>1.9</v>
      </c>
    </row>
    <row r="43" spans="1:7" s="36" customFormat="1" ht="90.75" customHeight="1">
      <c r="A43" s="68" t="s">
        <v>189</v>
      </c>
      <c r="B43" s="69" t="s">
        <v>170</v>
      </c>
      <c r="C43" s="46">
        <v>35000</v>
      </c>
      <c r="D43" s="46">
        <v>8750</v>
      </c>
      <c r="E43" s="46">
        <v>28600</v>
      </c>
      <c r="F43" s="19">
        <f t="shared" si="0"/>
        <v>81.714285714285708</v>
      </c>
      <c r="G43" s="35">
        <v>24.3</v>
      </c>
    </row>
    <row r="44" spans="1:7" s="36" customFormat="1" ht="108.75" customHeight="1">
      <c r="A44" s="68" t="s">
        <v>190</v>
      </c>
      <c r="B44" s="69" t="s">
        <v>191</v>
      </c>
      <c r="C44" s="46"/>
      <c r="D44" s="46"/>
      <c r="E44" s="46"/>
      <c r="F44" s="19" t="e">
        <f t="shared" si="0"/>
        <v>#DIV/0!</v>
      </c>
      <c r="G44" s="57"/>
    </row>
    <row r="45" spans="1:7" s="36" customFormat="1" ht="64.5" customHeight="1">
      <c r="A45" s="68" t="s">
        <v>183</v>
      </c>
      <c r="B45" s="69" t="s">
        <v>180</v>
      </c>
      <c r="C45" s="46">
        <v>100000</v>
      </c>
      <c r="D45" s="46">
        <v>25000</v>
      </c>
      <c r="E45" s="46">
        <v>19200</v>
      </c>
      <c r="F45" s="19">
        <f t="shared" si="0"/>
        <v>19.2</v>
      </c>
      <c r="G45" s="35">
        <v>142.19999999999999</v>
      </c>
    </row>
    <row r="46" spans="1:7" s="36" customFormat="1" ht="76.5" customHeight="1">
      <c r="A46" s="68" t="s">
        <v>184</v>
      </c>
      <c r="B46" s="69" t="s">
        <v>181</v>
      </c>
      <c r="C46" s="46">
        <v>180500</v>
      </c>
      <c r="D46" s="46">
        <v>45125</v>
      </c>
      <c r="E46" s="46">
        <v>26317.55</v>
      </c>
      <c r="F46" s="19">
        <f t="shared" si="0"/>
        <v>14.580360110803325</v>
      </c>
      <c r="G46" s="35">
        <v>303.7</v>
      </c>
    </row>
    <row r="47" spans="1:7" s="36" customFormat="1" ht="90.75" customHeight="1">
      <c r="A47" s="68" t="s">
        <v>192</v>
      </c>
      <c r="B47" s="70" t="s">
        <v>171</v>
      </c>
      <c r="C47" s="46"/>
      <c r="D47" s="46"/>
      <c r="E47" s="46"/>
      <c r="F47" s="19" t="e">
        <f t="shared" si="0"/>
        <v>#DIV/0!</v>
      </c>
      <c r="G47" s="35">
        <v>143.6</v>
      </c>
    </row>
    <row r="48" spans="1:7" s="36" customFormat="1" ht="63.75" customHeight="1">
      <c r="A48" s="68" t="s">
        <v>185</v>
      </c>
      <c r="B48" s="71" t="s">
        <v>182</v>
      </c>
      <c r="C48" s="46"/>
      <c r="D48" s="46"/>
      <c r="E48" s="46"/>
      <c r="F48" s="19" t="e">
        <f t="shared" si="0"/>
        <v>#DIV/0!</v>
      </c>
      <c r="G48" s="35"/>
    </row>
    <row r="49" spans="1:7" s="36" customFormat="1" ht="15">
      <c r="A49" s="3" t="s">
        <v>52</v>
      </c>
      <c r="B49" s="6" t="s">
        <v>53</v>
      </c>
      <c r="C49" s="46"/>
      <c r="D49" s="46"/>
      <c r="E49" s="46"/>
      <c r="F49" s="19" t="e">
        <f t="shared" si="0"/>
        <v>#DIV/0!</v>
      </c>
      <c r="G49" s="35">
        <v>0</v>
      </c>
    </row>
    <row r="50" spans="1:7" s="36" customFormat="1" ht="15">
      <c r="A50" s="3" t="s">
        <v>55</v>
      </c>
      <c r="B50" s="6" t="s">
        <v>56</v>
      </c>
      <c r="C50" s="46"/>
      <c r="D50" s="46"/>
      <c r="E50" s="46"/>
      <c r="F50" s="19" t="e">
        <f t="shared" si="0"/>
        <v>#DIV/0!</v>
      </c>
      <c r="G50" s="35"/>
    </row>
    <row r="51" spans="1:7" s="36" customFormat="1" ht="33" customHeight="1">
      <c r="A51" s="3" t="s">
        <v>54</v>
      </c>
      <c r="B51" s="6" t="s">
        <v>57</v>
      </c>
      <c r="C51" s="46"/>
      <c r="D51" s="46"/>
      <c r="E51" s="46"/>
      <c r="F51" s="19" t="e">
        <f t="shared" si="0"/>
        <v>#DIV/0!</v>
      </c>
      <c r="G51" s="35">
        <v>0</v>
      </c>
    </row>
    <row r="52" spans="1:7" s="36" customFormat="1" ht="28.5" customHeight="1">
      <c r="A52" s="3" t="s">
        <v>60</v>
      </c>
      <c r="B52" s="6" t="s">
        <v>61</v>
      </c>
      <c r="C52" s="46"/>
      <c r="D52" s="46"/>
      <c r="E52" s="46">
        <v>13000</v>
      </c>
      <c r="F52" s="19"/>
      <c r="G52" s="35">
        <v>220.4</v>
      </c>
    </row>
    <row r="53" spans="1:7" s="36" customFormat="1" ht="15">
      <c r="A53" s="13" t="s">
        <v>10</v>
      </c>
      <c r="B53" s="12" t="s">
        <v>22</v>
      </c>
      <c r="C53" s="48">
        <v>391197119.32999998</v>
      </c>
      <c r="D53" s="48">
        <v>395345893.17000002</v>
      </c>
      <c r="E53" s="48">
        <v>88552659.609999999</v>
      </c>
      <c r="F53" s="19">
        <f t="shared" si="0"/>
        <v>22.63632711857986</v>
      </c>
      <c r="G53" s="35">
        <v>108.8</v>
      </c>
    </row>
    <row r="54" spans="1:7" s="36" customFormat="1" ht="41.25" customHeight="1">
      <c r="A54" s="13" t="s">
        <v>11</v>
      </c>
      <c r="B54" s="12" t="s">
        <v>23</v>
      </c>
      <c r="C54" s="48">
        <v>335984930.37</v>
      </c>
      <c r="D54" s="48">
        <f>D55+D56+D66+D68+D69+D70+D71+D75+D76+D77+D72+D74+D78+D82+D73+D79+D80+D81+D86+D87+D88+D59+D83+D84+D85+D89+D90+D94+D95+D58+D62+D99+D60+D63+D61+D64+D65+D91+D57</f>
        <v>99981043.950000003</v>
      </c>
      <c r="E54" s="48">
        <f>E55+E56+E66+E68+E69+E70+E71+E75+E76+E77+E72+E74+E78+E82+E73+E79+E80+E81+E86+E87+E88+E59+E83+E84+E85+E89+E90+E94+E95+E58+E62+E99+E60+E63+E61+E64+E65+E91+E57</f>
        <v>82377115.060000002</v>
      </c>
      <c r="F54" s="19">
        <f t="shared" si="0"/>
        <v>24.518098168653886</v>
      </c>
      <c r="G54" s="35">
        <v>105.5</v>
      </c>
    </row>
    <row r="55" spans="1:7" s="36" customFormat="1" ht="41.25" customHeight="1">
      <c r="A55" s="3" t="s">
        <v>172</v>
      </c>
      <c r="B55" s="6" t="s">
        <v>173</v>
      </c>
      <c r="C55" s="46">
        <v>56850100</v>
      </c>
      <c r="D55" s="46">
        <v>14212525</v>
      </c>
      <c r="E55" s="46">
        <v>14212500</v>
      </c>
      <c r="F55" s="19">
        <f t="shared" si="0"/>
        <v>24.999956024703561</v>
      </c>
      <c r="G55" s="35">
        <v>140.1</v>
      </c>
    </row>
    <row r="56" spans="1:7" s="36" customFormat="1" ht="42" customHeight="1" thickBot="1">
      <c r="A56" s="3" t="s">
        <v>174</v>
      </c>
      <c r="B56" s="6" t="s">
        <v>89</v>
      </c>
      <c r="C56" s="46"/>
      <c r="D56" s="46"/>
      <c r="E56" s="46"/>
      <c r="F56" s="19" t="e">
        <f t="shared" si="0"/>
        <v>#DIV/0!</v>
      </c>
      <c r="G56" s="35"/>
    </row>
    <row r="57" spans="1:7" s="36" customFormat="1" ht="40.5" customHeight="1" thickBot="1">
      <c r="A57" s="89" t="s">
        <v>236</v>
      </c>
      <c r="B57" s="90" t="s">
        <v>237</v>
      </c>
      <c r="C57" s="91"/>
      <c r="D57" s="91"/>
      <c r="E57" s="46"/>
      <c r="F57" s="19" t="e">
        <f t="shared" si="0"/>
        <v>#DIV/0!</v>
      </c>
      <c r="G57" s="35"/>
    </row>
    <row r="58" spans="1:7" s="36" customFormat="1" ht="53.25" customHeight="1" thickBot="1">
      <c r="A58" s="87" t="s">
        <v>231</v>
      </c>
      <c r="B58" s="88" t="s">
        <v>232</v>
      </c>
      <c r="C58" s="46">
        <v>634400</v>
      </c>
      <c r="D58" s="46">
        <v>158600</v>
      </c>
      <c r="E58" s="46">
        <v>140048.29999999999</v>
      </c>
      <c r="F58" s="19">
        <f t="shared" si="0"/>
        <v>22.07570933165195</v>
      </c>
      <c r="G58" s="35">
        <v>158.9</v>
      </c>
    </row>
    <row r="59" spans="1:7" s="36" customFormat="1" ht="63.75" customHeight="1" thickBot="1">
      <c r="A59" s="92" t="s">
        <v>238</v>
      </c>
      <c r="B59" s="93" t="s">
        <v>239</v>
      </c>
      <c r="C59" s="46"/>
      <c r="D59" s="46"/>
      <c r="E59" s="46"/>
      <c r="F59" s="19" t="e">
        <f t="shared" si="0"/>
        <v>#DIV/0!</v>
      </c>
      <c r="G59" s="35"/>
    </row>
    <row r="60" spans="1:7" s="36" customFormat="1" ht="36" customHeight="1" thickBot="1">
      <c r="A60" s="72" t="s">
        <v>204</v>
      </c>
      <c r="B60" s="63" t="s">
        <v>203</v>
      </c>
      <c r="C60" s="78"/>
      <c r="D60" s="78"/>
      <c r="E60" s="46"/>
      <c r="F60" s="19" t="e">
        <f t="shared" si="0"/>
        <v>#DIV/0!</v>
      </c>
      <c r="G60" s="35"/>
    </row>
    <row r="61" spans="1:7" s="36" customFormat="1" ht="51.75" customHeight="1" thickBot="1">
      <c r="A61" s="76" t="s">
        <v>209</v>
      </c>
      <c r="B61" s="75" t="s">
        <v>210</v>
      </c>
      <c r="C61" s="78">
        <v>2500000</v>
      </c>
      <c r="D61" s="46">
        <v>750000</v>
      </c>
      <c r="E61" s="46">
        <v>750000</v>
      </c>
      <c r="F61" s="19">
        <f t="shared" si="0"/>
        <v>30</v>
      </c>
      <c r="G61" s="35">
        <v>30.3</v>
      </c>
    </row>
    <row r="62" spans="1:7" s="36" customFormat="1" ht="51.75" customHeight="1" thickBot="1">
      <c r="A62" s="72" t="s">
        <v>261</v>
      </c>
      <c r="B62" s="77" t="s">
        <v>262</v>
      </c>
      <c r="C62" s="78">
        <v>130500</v>
      </c>
      <c r="D62" s="78"/>
      <c r="E62" s="46"/>
      <c r="F62" s="19">
        <f t="shared" si="0"/>
        <v>0</v>
      </c>
      <c r="G62" s="35"/>
    </row>
    <row r="63" spans="1:7" s="36" customFormat="1" ht="39.75" customHeight="1">
      <c r="A63" s="66" t="s">
        <v>150</v>
      </c>
      <c r="B63" s="67" t="s">
        <v>149</v>
      </c>
      <c r="C63" s="46"/>
      <c r="D63" s="46">
        <v>19335000</v>
      </c>
      <c r="E63" s="46">
        <v>3222500</v>
      </c>
      <c r="F63" s="19" t="e">
        <f t="shared" ref="F63:F109" si="1">(E63*100)/C63</f>
        <v>#DIV/0!</v>
      </c>
      <c r="G63" s="35">
        <v>93.1</v>
      </c>
    </row>
    <row r="64" spans="1:7" s="36" customFormat="1" ht="53.25" customHeight="1">
      <c r="A64" s="3" t="s">
        <v>193</v>
      </c>
      <c r="B64" s="6" t="s">
        <v>219</v>
      </c>
      <c r="C64" s="46">
        <v>5587300</v>
      </c>
      <c r="D64" s="46">
        <v>2051400</v>
      </c>
      <c r="E64" s="46">
        <v>1396825</v>
      </c>
      <c r="F64" s="19">
        <f t="shared" si="1"/>
        <v>25</v>
      </c>
      <c r="G64" s="35">
        <v>96.6</v>
      </c>
    </row>
    <row r="65" spans="1:7" s="36" customFormat="1" ht="39.75" customHeight="1">
      <c r="A65" s="3" t="s">
        <v>168</v>
      </c>
      <c r="B65" s="65" t="s">
        <v>194</v>
      </c>
      <c r="C65" s="46"/>
      <c r="D65" s="46"/>
      <c r="E65" s="46"/>
      <c r="F65" s="19" t="e">
        <f t="shared" si="0"/>
        <v>#DIV/0!</v>
      </c>
      <c r="G65" s="35"/>
    </row>
    <row r="66" spans="1:7" s="36" customFormat="1" ht="57.75" customHeight="1" thickBot="1">
      <c r="A66" s="5" t="s">
        <v>151</v>
      </c>
      <c r="B66" s="6" t="s">
        <v>124</v>
      </c>
      <c r="C66" s="94">
        <v>221597500</v>
      </c>
      <c r="D66" s="94">
        <v>48751430</v>
      </c>
      <c r="E66" s="46">
        <v>48751430</v>
      </c>
      <c r="F66" s="19">
        <f t="shared" si="1"/>
        <v>21.999990974627423</v>
      </c>
      <c r="G66" s="35">
        <v>106.8</v>
      </c>
    </row>
    <row r="67" spans="1:7" s="36" customFormat="1" ht="57.75" customHeight="1" thickBot="1">
      <c r="A67" s="89" t="s">
        <v>252</v>
      </c>
      <c r="B67" s="90" t="s">
        <v>253</v>
      </c>
      <c r="C67" s="100"/>
      <c r="D67" s="100"/>
      <c r="E67" s="46"/>
      <c r="F67" s="19" t="e">
        <f t="shared" si="1"/>
        <v>#DIV/0!</v>
      </c>
      <c r="G67" s="35"/>
    </row>
    <row r="68" spans="1:7" s="36" customFormat="1" ht="57" customHeight="1" thickBot="1">
      <c r="A68" s="95" t="s">
        <v>240</v>
      </c>
      <c r="B68" s="96" t="s">
        <v>241</v>
      </c>
      <c r="C68" s="91"/>
      <c r="D68" s="91"/>
      <c r="E68" s="46"/>
      <c r="F68" s="19" t="e">
        <f t="shared" si="0"/>
        <v>#DIV/0!</v>
      </c>
      <c r="G68" s="35"/>
    </row>
    <row r="69" spans="1:7" s="36" customFormat="1" ht="53.25" customHeight="1">
      <c r="A69" s="3" t="s">
        <v>245</v>
      </c>
      <c r="B69" s="6" t="s">
        <v>246</v>
      </c>
      <c r="C69" s="46">
        <v>407600</v>
      </c>
      <c r="D69" s="46">
        <v>78120</v>
      </c>
      <c r="E69" s="46">
        <v>78120</v>
      </c>
      <c r="F69" s="19">
        <f t="shared" si="1"/>
        <v>19.165848871442591</v>
      </c>
      <c r="G69" s="35"/>
    </row>
    <row r="70" spans="1:7" s="36" customFormat="1" ht="45" customHeight="1">
      <c r="A70" s="3" t="s">
        <v>152</v>
      </c>
      <c r="B70" s="6" t="s">
        <v>84</v>
      </c>
      <c r="C70" s="46">
        <v>1065400</v>
      </c>
      <c r="D70" s="46">
        <v>266400</v>
      </c>
      <c r="E70" s="46">
        <v>266400</v>
      </c>
      <c r="F70" s="19">
        <f t="shared" si="1"/>
        <v>25.004693073024217</v>
      </c>
      <c r="G70" s="35">
        <v>105.7</v>
      </c>
    </row>
    <row r="71" spans="1:7" s="36" customFormat="1" ht="58.15" customHeight="1">
      <c r="A71" s="3" t="s">
        <v>153</v>
      </c>
      <c r="B71" s="6" t="s">
        <v>24</v>
      </c>
      <c r="C71" s="46">
        <v>544300</v>
      </c>
      <c r="D71" s="46">
        <v>136075</v>
      </c>
      <c r="E71" s="46">
        <v>132765.28</v>
      </c>
      <c r="F71" s="19">
        <f t="shared" si="1"/>
        <v>24.391930920448281</v>
      </c>
      <c r="G71" s="35">
        <v>117.4</v>
      </c>
    </row>
    <row r="72" spans="1:7" s="36" customFormat="1" ht="66.75" customHeight="1">
      <c r="A72" s="11" t="s">
        <v>263</v>
      </c>
      <c r="B72" s="6" t="s">
        <v>264</v>
      </c>
      <c r="C72" s="46">
        <v>6184800</v>
      </c>
      <c r="D72" s="46">
        <v>936676</v>
      </c>
      <c r="E72" s="46">
        <v>936676</v>
      </c>
      <c r="F72" s="19">
        <f t="shared" si="1"/>
        <v>15.144806622687881</v>
      </c>
      <c r="G72" s="35">
        <v>146.9</v>
      </c>
    </row>
    <row r="73" spans="1:7" s="36" customFormat="1" ht="33.75" customHeight="1">
      <c r="A73" s="3" t="s">
        <v>243</v>
      </c>
      <c r="B73" s="84" t="s">
        <v>244</v>
      </c>
      <c r="C73" s="46">
        <v>1000000</v>
      </c>
      <c r="D73" s="46"/>
      <c r="E73" s="46"/>
      <c r="F73" s="19">
        <f t="shared" si="1"/>
        <v>0</v>
      </c>
      <c r="G73" s="35"/>
    </row>
    <row r="74" spans="1:7" s="36" customFormat="1" ht="39" customHeight="1">
      <c r="A74" s="11" t="s">
        <v>222</v>
      </c>
      <c r="B74" s="80" t="s">
        <v>223</v>
      </c>
      <c r="C74" s="46">
        <v>500000</v>
      </c>
      <c r="D74" s="46">
        <v>150000</v>
      </c>
      <c r="E74" s="46">
        <v>150000</v>
      </c>
      <c r="F74" s="19">
        <f t="shared" si="1"/>
        <v>30</v>
      </c>
      <c r="G74" s="35">
        <v>25</v>
      </c>
    </row>
    <row r="75" spans="1:7" s="36" customFormat="1" ht="85.15" customHeight="1">
      <c r="A75" s="17" t="s">
        <v>154</v>
      </c>
      <c r="B75" s="6" t="s">
        <v>80</v>
      </c>
      <c r="C75" s="46">
        <v>544300</v>
      </c>
      <c r="D75" s="46">
        <v>136075</v>
      </c>
      <c r="E75" s="46">
        <v>112411.68</v>
      </c>
      <c r="F75" s="19">
        <f t="shared" si="1"/>
        <v>20.652522505970971</v>
      </c>
      <c r="G75" s="35">
        <v>110.2</v>
      </c>
    </row>
    <row r="76" spans="1:7" s="36" customFormat="1" ht="87" customHeight="1">
      <c r="A76" s="17" t="s">
        <v>242</v>
      </c>
      <c r="B76" s="80" t="s">
        <v>224</v>
      </c>
      <c r="C76" s="46">
        <v>1054900</v>
      </c>
      <c r="D76" s="46">
        <v>263724</v>
      </c>
      <c r="E76" s="46">
        <v>253725</v>
      </c>
      <c r="F76" s="19">
        <f t="shared" si="1"/>
        <v>24.052042847663287</v>
      </c>
      <c r="G76" s="35">
        <v>332.9</v>
      </c>
    </row>
    <row r="77" spans="1:7" s="36" customFormat="1" ht="93" customHeight="1">
      <c r="A77" s="3" t="s">
        <v>155</v>
      </c>
      <c r="B77" s="6" t="s">
        <v>92</v>
      </c>
      <c r="C77" s="46">
        <v>1775400</v>
      </c>
      <c r="D77" s="46">
        <v>250</v>
      </c>
      <c r="E77" s="46">
        <v>250950</v>
      </c>
      <c r="F77" s="19">
        <f t="shared" si="1"/>
        <v>14.134842852314971</v>
      </c>
      <c r="G77" s="35">
        <v>99.4</v>
      </c>
    </row>
    <row r="78" spans="1:7" s="36" customFormat="1" ht="62.45" customHeight="1">
      <c r="A78" s="3" t="s">
        <v>226</v>
      </c>
      <c r="B78" s="81" t="s">
        <v>225</v>
      </c>
      <c r="C78" s="46">
        <v>1467584</v>
      </c>
      <c r="D78" s="46">
        <v>733792</v>
      </c>
      <c r="E78" s="46">
        <v>458620</v>
      </c>
      <c r="F78" s="19">
        <f t="shared" si="1"/>
        <v>31.25</v>
      </c>
      <c r="G78" s="35">
        <v>175.9</v>
      </c>
    </row>
    <row r="79" spans="1:7" s="36" customFormat="1" ht="57" customHeight="1">
      <c r="A79" s="3" t="s">
        <v>156</v>
      </c>
      <c r="B79" s="6" t="s">
        <v>125</v>
      </c>
      <c r="C79" s="46">
        <v>32592200</v>
      </c>
      <c r="D79" s="46">
        <v>7496190</v>
      </c>
      <c r="E79" s="46">
        <v>7496190</v>
      </c>
      <c r="F79" s="19">
        <f t="shared" si="1"/>
        <v>22.999950908499578</v>
      </c>
      <c r="G79" s="35">
        <v>143.80000000000001</v>
      </c>
    </row>
    <row r="80" spans="1:7" s="36" customFormat="1" ht="69" customHeight="1">
      <c r="A80" s="3" t="s">
        <v>157</v>
      </c>
      <c r="B80" s="6" t="s">
        <v>88</v>
      </c>
      <c r="C80" s="46">
        <v>544300</v>
      </c>
      <c r="D80" s="46">
        <v>136075</v>
      </c>
      <c r="E80" s="46">
        <v>103738.49</v>
      </c>
      <c r="F80" s="19">
        <f t="shared" si="1"/>
        <v>19.059064853940843</v>
      </c>
      <c r="G80" s="35">
        <v>178.5</v>
      </c>
    </row>
    <row r="81" spans="1:7" s="36" customFormat="1" ht="58.5" customHeight="1">
      <c r="A81" s="3" t="s">
        <v>158</v>
      </c>
      <c r="B81" s="6" t="s">
        <v>81</v>
      </c>
      <c r="C81" s="46">
        <v>1700</v>
      </c>
      <c r="D81" s="46">
        <v>1700</v>
      </c>
      <c r="E81" s="46"/>
      <c r="F81" s="19">
        <f t="shared" si="1"/>
        <v>0</v>
      </c>
      <c r="G81" s="35"/>
    </row>
    <row r="82" spans="1:7" s="36" customFormat="1" ht="90.6" customHeight="1">
      <c r="A82" s="3" t="s">
        <v>159</v>
      </c>
      <c r="B82" s="6" t="s">
        <v>79</v>
      </c>
      <c r="C82" s="46">
        <v>80900</v>
      </c>
      <c r="D82" s="46">
        <v>20300</v>
      </c>
      <c r="E82" s="46">
        <v>12650.24</v>
      </c>
      <c r="F82" s="19">
        <f t="shared" si="1"/>
        <v>15.636885043263288</v>
      </c>
      <c r="G82" s="35">
        <v>82.3</v>
      </c>
    </row>
    <row r="83" spans="1:7" s="36" customFormat="1" ht="73.900000000000006" customHeight="1">
      <c r="A83" s="3" t="s">
        <v>160</v>
      </c>
      <c r="B83" s="6" t="s">
        <v>115</v>
      </c>
      <c r="C83" s="46">
        <v>2119900</v>
      </c>
      <c r="D83" s="46">
        <v>529975</v>
      </c>
      <c r="E83" s="46">
        <v>529975</v>
      </c>
      <c r="F83" s="19">
        <f t="shared" si="1"/>
        <v>25</v>
      </c>
      <c r="G83" s="35">
        <v>74.5</v>
      </c>
    </row>
    <row r="84" spans="1:7" s="36" customFormat="1" ht="111.75" customHeight="1">
      <c r="A84" s="3" t="s">
        <v>161</v>
      </c>
      <c r="B84" s="6" t="s">
        <v>116</v>
      </c>
      <c r="C84" s="46">
        <v>281800</v>
      </c>
      <c r="D84" s="46">
        <v>70450</v>
      </c>
      <c r="E84" s="46">
        <v>70450</v>
      </c>
      <c r="F84" s="19">
        <f t="shared" si="1"/>
        <v>25</v>
      </c>
      <c r="G84" s="35">
        <v>55.3</v>
      </c>
    </row>
    <row r="85" spans="1:7" s="36" customFormat="1" ht="122.25" customHeight="1">
      <c r="A85" s="3" t="s">
        <v>162</v>
      </c>
      <c r="B85" s="6" t="s">
        <v>117</v>
      </c>
      <c r="C85" s="46">
        <v>126900</v>
      </c>
      <c r="D85" s="46">
        <v>31800</v>
      </c>
      <c r="E85" s="46">
        <v>19483.12</v>
      </c>
      <c r="F85" s="19">
        <f t="shared" si="1"/>
        <v>15.353128447596532</v>
      </c>
      <c r="G85" s="35">
        <v>70</v>
      </c>
    </row>
    <row r="86" spans="1:7" s="36" customFormat="1" ht="72" customHeight="1">
      <c r="A86" s="3" t="s">
        <v>163</v>
      </c>
      <c r="B86" s="6" t="s">
        <v>143</v>
      </c>
      <c r="C86" s="46">
        <v>1725500</v>
      </c>
      <c r="D86" s="46">
        <v>862750</v>
      </c>
      <c r="E86" s="46">
        <v>493000</v>
      </c>
      <c r="F86" s="19">
        <f t="shared" si="1"/>
        <v>28.571428571428573</v>
      </c>
      <c r="G86" s="35">
        <v>219.4</v>
      </c>
    </row>
    <row r="87" spans="1:7" s="36" customFormat="1" ht="67.5" customHeight="1">
      <c r="A87" s="3" t="s">
        <v>164</v>
      </c>
      <c r="B87" s="6" t="s">
        <v>142</v>
      </c>
      <c r="C87" s="46">
        <v>1165780</v>
      </c>
      <c r="D87" s="46">
        <v>582890</v>
      </c>
      <c r="E87" s="46">
        <v>249810</v>
      </c>
      <c r="F87" s="19">
        <f t="shared" si="1"/>
        <v>21.428571428571427</v>
      </c>
      <c r="G87" s="35">
        <v>164.9</v>
      </c>
    </row>
    <row r="88" spans="1:7" s="36" customFormat="1" ht="70.5" customHeight="1">
      <c r="A88" s="3" t="s">
        <v>165</v>
      </c>
      <c r="B88" s="6" t="s">
        <v>169</v>
      </c>
      <c r="C88" s="46">
        <v>988800</v>
      </c>
      <c r="D88" s="46">
        <v>988800</v>
      </c>
      <c r="E88" s="46">
        <v>988800</v>
      </c>
      <c r="F88" s="19">
        <f t="shared" si="1"/>
        <v>100</v>
      </c>
      <c r="G88" s="35">
        <v>100</v>
      </c>
    </row>
    <row r="89" spans="1:7" s="36" customFormat="1" ht="27.75" customHeight="1" thickBot="1">
      <c r="A89" s="3" t="s">
        <v>166</v>
      </c>
      <c r="B89" s="6" t="s">
        <v>146</v>
      </c>
      <c r="C89" s="46">
        <v>229063.81</v>
      </c>
      <c r="D89" s="46">
        <v>229063.81</v>
      </c>
      <c r="E89" s="46">
        <v>229063.81</v>
      </c>
      <c r="F89" s="19">
        <f t="shared" si="1"/>
        <v>100</v>
      </c>
      <c r="G89" s="35">
        <v>202.9</v>
      </c>
    </row>
    <row r="90" spans="1:7" s="36" customFormat="1" ht="54" customHeight="1" thickBot="1">
      <c r="A90" s="72" t="s">
        <v>213</v>
      </c>
      <c r="B90" s="75" t="s">
        <v>214</v>
      </c>
      <c r="C90" s="79">
        <v>500000</v>
      </c>
      <c r="D90" s="79">
        <v>500000</v>
      </c>
      <c r="E90" s="46">
        <v>500000</v>
      </c>
      <c r="F90" s="19">
        <f t="shared" si="1"/>
        <v>100</v>
      </c>
      <c r="G90" s="35"/>
    </row>
    <row r="91" spans="1:7" s="36" customFormat="1" ht="64.5" customHeight="1">
      <c r="A91" s="3" t="s">
        <v>211</v>
      </c>
      <c r="B91" s="6" t="s">
        <v>212</v>
      </c>
      <c r="C91" s="46">
        <v>2271000</v>
      </c>
      <c r="D91" s="46">
        <v>567750</v>
      </c>
      <c r="E91" s="46">
        <v>567750</v>
      </c>
      <c r="F91" s="19">
        <f t="shared" si="1"/>
        <v>25</v>
      </c>
      <c r="G91" s="35"/>
    </row>
    <row r="92" spans="1:7" s="36" customFormat="1" ht="52.5" customHeight="1">
      <c r="A92" s="3" t="s">
        <v>198</v>
      </c>
      <c r="B92" s="6" t="s">
        <v>199</v>
      </c>
      <c r="C92" s="46"/>
      <c r="D92" s="46"/>
      <c r="E92" s="46"/>
      <c r="F92" s="19" t="e">
        <f t="shared" si="1"/>
        <v>#DIV/0!</v>
      </c>
      <c r="G92" s="35"/>
    </row>
    <row r="93" spans="1:7" s="36" customFormat="1" ht="51.75" customHeight="1">
      <c r="A93" s="3" t="s">
        <v>200</v>
      </c>
      <c r="B93" s="64" t="s">
        <v>197</v>
      </c>
      <c r="C93" s="46">
        <v>24133600</v>
      </c>
      <c r="D93" s="46">
        <v>5739777.5800000001</v>
      </c>
      <c r="E93" s="46">
        <v>5739774.5499999998</v>
      </c>
      <c r="F93" s="19">
        <f t="shared" si="1"/>
        <v>23.783333402393342</v>
      </c>
      <c r="G93" s="35">
        <v>182.5</v>
      </c>
    </row>
    <row r="94" spans="1:7" s="36" customFormat="1" ht="79.5" customHeight="1">
      <c r="A94" s="3" t="s">
        <v>195</v>
      </c>
      <c r="B94" s="64" t="s">
        <v>196</v>
      </c>
      <c r="C94" s="46">
        <v>364500</v>
      </c>
      <c r="D94" s="46"/>
      <c r="E94" s="46"/>
      <c r="F94" s="19">
        <f t="shared" si="1"/>
        <v>0</v>
      </c>
      <c r="G94" s="35"/>
    </row>
    <row r="95" spans="1:7" s="36" customFormat="1" ht="61.5" customHeight="1">
      <c r="A95" s="5" t="s">
        <v>220</v>
      </c>
      <c r="B95" s="97" t="s">
        <v>221</v>
      </c>
      <c r="C95" s="94">
        <v>1465387.2</v>
      </c>
      <c r="D95" s="94">
        <v>338267.3</v>
      </c>
      <c r="E95" s="46">
        <v>338267.3</v>
      </c>
      <c r="F95" s="19">
        <f t="shared" si="1"/>
        <v>23.08381702801826</v>
      </c>
      <c r="G95" s="35">
        <v>92.6</v>
      </c>
    </row>
    <row r="96" spans="1:7" s="36" customFormat="1" ht="61.5" customHeight="1" thickBot="1">
      <c r="A96" s="5" t="s">
        <v>247</v>
      </c>
      <c r="B96" s="97" t="s">
        <v>248</v>
      </c>
      <c r="C96" s="46">
        <v>772316.6</v>
      </c>
      <c r="D96" s="46">
        <v>175770</v>
      </c>
      <c r="E96" s="46">
        <v>338267.3</v>
      </c>
      <c r="F96" s="19">
        <f t="shared" si="1"/>
        <v>43.799045624553457</v>
      </c>
      <c r="G96" s="35"/>
    </row>
    <row r="97" spans="1:7" s="36" customFormat="1" ht="37.5" customHeight="1" thickBot="1">
      <c r="A97" s="72" t="s">
        <v>254</v>
      </c>
      <c r="B97" s="75" t="s">
        <v>255</v>
      </c>
      <c r="C97" s="79"/>
      <c r="D97" s="79"/>
      <c r="E97" s="46"/>
      <c r="F97" s="19" t="e">
        <f t="shared" si="1"/>
        <v>#DIV/0!</v>
      </c>
      <c r="G97" s="35"/>
    </row>
    <row r="98" spans="1:7" s="36" customFormat="1" ht="61.5" customHeight="1">
      <c r="A98" s="5" t="s">
        <v>249</v>
      </c>
      <c r="B98" s="98" t="s">
        <v>250</v>
      </c>
      <c r="C98" s="46"/>
      <c r="D98" s="46"/>
      <c r="E98" s="46"/>
      <c r="F98" s="19">
        <v>100</v>
      </c>
      <c r="G98" s="35"/>
    </row>
    <row r="99" spans="1:7" s="36" customFormat="1" ht="16.5" thickBot="1">
      <c r="A99" s="95" t="s">
        <v>265</v>
      </c>
      <c r="B99" s="96" t="s">
        <v>266</v>
      </c>
      <c r="C99" s="99">
        <v>-335034.15999999997</v>
      </c>
      <c r="D99" s="99">
        <v>-335034.15999999997</v>
      </c>
      <c r="E99" s="46">
        <v>-335034.15999999997</v>
      </c>
      <c r="F99" s="19">
        <f t="shared" si="1"/>
        <v>100</v>
      </c>
      <c r="G99" s="57"/>
    </row>
    <row r="100" spans="1:7" s="36" customFormat="1" ht="57" customHeight="1" thickBot="1">
      <c r="A100" s="89" t="s">
        <v>234</v>
      </c>
      <c r="B100" s="90" t="s">
        <v>235</v>
      </c>
      <c r="C100" s="91">
        <v>250000</v>
      </c>
      <c r="D100" s="91">
        <v>250000</v>
      </c>
      <c r="E100" s="46">
        <v>250000</v>
      </c>
      <c r="F100" s="19">
        <f t="shared" si="1"/>
        <v>100</v>
      </c>
      <c r="G100" s="57">
        <v>133.30000000000001</v>
      </c>
    </row>
    <row r="101" spans="1:7" s="36" customFormat="1" ht="15">
      <c r="A101" s="26"/>
      <c r="B101" s="12" t="s">
        <v>25</v>
      </c>
      <c r="C101" s="48">
        <f>C6+C53</f>
        <v>560213125.67999995</v>
      </c>
      <c r="D101" s="48">
        <f>D6+D53</f>
        <v>452341120.60000002</v>
      </c>
      <c r="E101" s="48">
        <f>E6+E53</f>
        <v>154545072.49000001</v>
      </c>
      <c r="F101" s="19">
        <f t="shared" si="1"/>
        <v>27.586835332072866</v>
      </c>
      <c r="G101" s="35">
        <v>126.1</v>
      </c>
    </row>
    <row r="102" spans="1:7" s="23" customFormat="1" ht="15.75">
      <c r="A102" s="37"/>
      <c r="B102" s="38" t="s">
        <v>26</v>
      </c>
      <c r="C102" s="50"/>
      <c r="D102" s="50"/>
      <c r="E102" s="50"/>
      <c r="F102" s="19"/>
      <c r="G102" s="19"/>
    </row>
    <row r="103" spans="1:7" s="36" customFormat="1" ht="27" customHeight="1">
      <c r="A103" s="8" t="s">
        <v>28</v>
      </c>
      <c r="B103" s="6" t="s">
        <v>86</v>
      </c>
      <c r="C103" s="46">
        <v>46986591.880000003</v>
      </c>
      <c r="D103" s="46">
        <v>46986591.880000003</v>
      </c>
      <c r="E103" s="46">
        <v>14808393.720000001</v>
      </c>
      <c r="F103" s="19">
        <f t="shared" si="1"/>
        <v>31.516211598873682</v>
      </c>
      <c r="G103" s="35">
        <v>98</v>
      </c>
    </row>
    <row r="104" spans="1:7" s="36" customFormat="1" ht="31.5" customHeight="1">
      <c r="A104" s="27"/>
      <c r="B104" s="6" t="s">
        <v>58</v>
      </c>
      <c r="C104" s="46">
        <v>39853334.520000003</v>
      </c>
      <c r="D104" s="46">
        <v>39853334.520000003</v>
      </c>
      <c r="E104" s="46">
        <v>13358146</v>
      </c>
      <c r="F104" s="19">
        <f t="shared" si="1"/>
        <v>33.518264308087808</v>
      </c>
      <c r="G104" s="35">
        <v>112.2</v>
      </c>
    </row>
    <row r="105" spans="1:7" s="36" customFormat="1" ht="35.25" customHeight="1">
      <c r="A105" s="45" t="s">
        <v>110</v>
      </c>
      <c r="B105" s="6" t="s">
        <v>111</v>
      </c>
      <c r="C105" s="46">
        <v>3549544.81</v>
      </c>
      <c r="D105" s="46">
        <v>3549544.81</v>
      </c>
      <c r="E105" s="46">
        <v>1788269.39</v>
      </c>
      <c r="F105" s="19">
        <f t="shared" si="1"/>
        <v>50.380245516607523</v>
      </c>
      <c r="G105" s="35">
        <v>101.6</v>
      </c>
    </row>
    <row r="106" spans="1:7" s="36" customFormat="1" ht="27">
      <c r="A106" s="45"/>
      <c r="B106" s="6" t="s">
        <v>121</v>
      </c>
      <c r="C106" s="46">
        <v>2895335.81</v>
      </c>
      <c r="D106" s="46">
        <v>2895335.81</v>
      </c>
      <c r="E106" s="46">
        <v>1781200.47</v>
      </c>
      <c r="F106" s="19">
        <f t="shared" si="1"/>
        <v>61.519650461546981</v>
      </c>
      <c r="G106" s="35">
        <v>102.2</v>
      </c>
    </row>
    <row r="107" spans="1:7" s="36" customFormat="1" ht="27" customHeight="1">
      <c r="A107" s="8" t="s">
        <v>29</v>
      </c>
      <c r="B107" s="6" t="s">
        <v>27</v>
      </c>
      <c r="C107" s="46">
        <v>43297033</v>
      </c>
      <c r="D107" s="46">
        <v>43297033</v>
      </c>
      <c r="E107" s="46">
        <v>3045340.16</v>
      </c>
      <c r="F107" s="19">
        <f t="shared" si="1"/>
        <v>7.0336001083492254</v>
      </c>
      <c r="G107" s="35">
        <v>110.9</v>
      </c>
    </row>
    <row r="108" spans="1:7" s="36" customFormat="1" ht="33" customHeight="1">
      <c r="A108" s="8"/>
      <c r="B108" s="6" t="s">
        <v>59</v>
      </c>
      <c r="C108" s="46">
        <v>3753237.88</v>
      </c>
      <c r="D108" s="46">
        <v>3753237.88</v>
      </c>
      <c r="E108" s="46">
        <v>770621.14</v>
      </c>
      <c r="F108" s="19">
        <f t="shared" si="1"/>
        <v>20.532168880273584</v>
      </c>
      <c r="G108" s="35">
        <v>107.1</v>
      </c>
    </row>
    <row r="109" spans="1:7" s="36" customFormat="1" ht="25.5" customHeight="1">
      <c r="A109" s="8" t="s">
        <v>137</v>
      </c>
      <c r="B109" s="6" t="s">
        <v>138</v>
      </c>
      <c r="C109" s="46">
        <v>364500</v>
      </c>
      <c r="D109" s="46">
        <v>364500</v>
      </c>
      <c r="E109" s="46">
        <v>0</v>
      </c>
      <c r="F109" s="19">
        <f t="shared" si="1"/>
        <v>0</v>
      </c>
      <c r="G109" s="35">
        <v>51.2</v>
      </c>
    </row>
    <row r="110" spans="1:7" s="36" customFormat="1" ht="33" customHeight="1">
      <c r="A110" s="8" t="s">
        <v>118</v>
      </c>
      <c r="B110" s="6" t="s">
        <v>119</v>
      </c>
      <c r="C110" s="46">
        <v>38974400</v>
      </c>
      <c r="D110" s="46">
        <v>38974400</v>
      </c>
      <c r="E110" s="46">
        <v>2220000</v>
      </c>
      <c r="F110" s="19">
        <f t="shared" ref="F110:F137" si="2">(E110*100)/C110</f>
        <v>5.6960466357403838</v>
      </c>
      <c r="G110" s="35">
        <v>111.6</v>
      </c>
    </row>
    <row r="111" spans="1:7" s="36" customFormat="1" ht="37.5" customHeight="1">
      <c r="A111" s="8" t="s">
        <v>69</v>
      </c>
      <c r="B111" s="6" t="s">
        <v>94</v>
      </c>
      <c r="C111" s="46">
        <v>3958133</v>
      </c>
      <c r="D111" s="46">
        <v>3958133</v>
      </c>
      <c r="E111" s="46">
        <v>825340.16</v>
      </c>
      <c r="F111" s="19">
        <f t="shared" si="2"/>
        <v>20.851754097196835</v>
      </c>
      <c r="G111" s="35">
        <v>106.1</v>
      </c>
    </row>
    <row r="112" spans="1:7" s="36" customFormat="1" ht="44.25" customHeight="1">
      <c r="A112" s="8" t="s">
        <v>69</v>
      </c>
      <c r="B112" s="6" t="s">
        <v>112</v>
      </c>
      <c r="C112" s="46">
        <v>0</v>
      </c>
      <c r="D112" s="46">
        <v>0</v>
      </c>
      <c r="E112" s="46">
        <v>0</v>
      </c>
      <c r="F112" s="19" t="e">
        <f t="shared" si="2"/>
        <v>#DIV/0!</v>
      </c>
      <c r="G112" s="35"/>
    </row>
    <row r="113" spans="1:7" s="36" customFormat="1" ht="19.899999999999999" customHeight="1">
      <c r="A113" s="8" t="s">
        <v>175</v>
      </c>
      <c r="B113" s="6" t="s">
        <v>177</v>
      </c>
      <c r="C113" s="46">
        <v>420000</v>
      </c>
      <c r="D113" s="46">
        <v>420000</v>
      </c>
      <c r="E113" s="46">
        <v>0</v>
      </c>
      <c r="F113" s="19">
        <f t="shared" si="2"/>
        <v>0</v>
      </c>
      <c r="G113" s="35"/>
    </row>
    <row r="114" spans="1:7" s="36" customFormat="1" ht="19.149999999999999" customHeight="1">
      <c r="A114" s="8" t="s">
        <v>176</v>
      </c>
      <c r="B114" s="6" t="s">
        <v>178</v>
      </c>
      <c r="C114" s="46">
        <v>420000</v>
      </c>
      <c r="D114" s="46">
        <v>420000</v>
      </c>
      <c r="E114" s="46">
        <v>0</v>
      </c>
      <c r="F114" s="19">
        <f t="shared" si="2"/>
        <v>0</v>
      </c>
      <c r="G114" s="35"/>
    </row>
    <row r="115" spans="1:7" s="36" customFormat="1" ht="18" customHeight="1">
      <c r="A115" s="8" t="s">
        <v>30</v>
      </c>
      <c r="B115" s="6" t="s">
        <v>34</v>
      </c>
      <c r="C115" s="46">
        <v>374731626.87</v>
      </c>
      <c r="D115" s="46">
        <v>374731626.87</v>
      </c>
      <c r="E115" s="46">
        <v>104760279.18000001</v>
      </c>
      <c r="F115" s="19">
        <f t="shared" si="2"/>
        <v>27.956081544284199</v>
      </c>
      <c r="G115" s="35">
        <v>96.9</v>
      </c>
    </row>
    <row r="116" spans="1:7" s="36" customFormat="1" ht="52.5" customHeight="1">
      <c r="A116" s="27" t="s">
        <v>30</v>
      </c>
      <c r="B116" s="6" t="s">
        <v>122</v>
      </c>
      <c r="C116" s="51">
        <v>326205870.63</v>
      </c>
      <c r="D116" s="46">
        <v>326205870.63</v>
      </c>
      <c r="E116" s="46">
        <v>85354406.609999999</v>
      </c>
      <c r="F116" s="19">
        <f t="shared" si="2"/>
        <v>26.165809476437502</v>
      </c>
      <c r="G116" s="35">
        <v>101.3</v>
      </c>
    </row>
    <row r="117" spans="1:7" s="36" customFormat="1" ht="30" customHeight="1">
      <c r="A117" s="8" t="s">
        <v>31</v>
      </c>
      <c r="B117" s="6" t="s">
        <v>97</v>
      </c>
      <c r="C117" s="46">
        <v>84944499.810000002</v>
      </c>
      <c r="D117" s="46">
        <v>84944499.810000002</v>
      </c>
      <c r="E117" s="46">
        <v>23015234.899999999</v>
      </c>
      <c r="F117" s="19">
        <f t="shared" si="2"/>
        <v>27.09443807601367</v>
      </c>
      <c r="G117" s="35">
        <v>104.9</v>
      </c>
    </row>
    <row r="118" spans="1:7" s="36" customFormat="1" ht="49.5" customHeight="1">
      <c r="A118" s="27" t="s">
        <v>31</v>
      </c>
      <c r="B118" s="6" t="s">
        <v>122</v>
      </c>
      <c r="C118" s="46">
        <v>73799879.769999996</v>
      </c>
      <c r="D118" s="46">
        <v>73799879.769999996</v>
      </c>
      <c r="E118" s="46">
        <v>19382831.079999998</v>
      </c>
      <c r="F118" s="19">
        <f t="shared" si="2"/>
        <v>26.264041540998839</v>
      </c>
      <c r="G118" s="35">
        <v>106.7</v>
      </c>
    </row>
    <row r="119" spans="1:7" s="36" customFormat="1" ht="33.75" customHeight="1">
      <c r="A119" s="8" t="s">
        <v>32</v>
      </c>
      <c r="B119" s="6" t="s">
        <v>35</v>
      </c>
      <c r="C119" s="46">
        <v>57168599.810000002</v>
      </c>
      <c r="D119" s="46">
        <v>57168599.810000002</v>
      </c>
      <c r="E119" s="46">
        <v>14080577.189999999</v>
      </c>
      <c r="F119" s="19">
        <f t="shared" si="2"/>
        <v>24.629914387962685</v>
      </c>
      <c r="G119" s="57">
        <v>105.8</v>
      </c>
    </row>
    <row r="120" spans="1:7" s="36" customFormat="1" ht="31.5" customHeight="1">
      <c r="A120" s="28" t="s">
        <v>33</v>
      </c>
      <c r="B120" s="6" t="s">
        <v>108</v>
      </c>
      <c r="C120" s="46">
        <v>27775900</v>
      </c>
      <c r="D120" s="46">
        <v>27775900</v>
      </c>
      <c r="E120" s="46">
        <v>8934657.7100000009</v>
      </c>
      <c r="F120" s="19">
        <f t="shared" si="2"/>
        <v>32.166942241295516</v>
      </c>
      <c r="G120" s="35">
        <v>102.4</v>
      </c>
    </row>
    <row r="121" spans="1:7" s="36" customFormat="1" ht="33" customHeight="1">
      <c r="A121" s="29">
        <v>1000</v>
      </c>
      <c r="B121" s="12" t="s">
        <v>36</v>
      </c>
      <c r="C121" s="48">
        <f>SUM(C122,C124,C125)</f>
        <v>3473560</v>
      </c>
      <c r="D121" s="48">
        <f>SUM(D122,D123,D124,D125)</f>
        <v>3473560</v>
      </c>
      <c r="E121" s="48">
        <f>SUM(E122,E123,E124,E125)</f>
        <v>841568.31</v>
      </c>
      <c r="F121" s="19">
        <f t="shared" si="2"/>
        <v>24.227832828567809</v>
      </c>
      <c r="G121" s="35">
        <v>97.5</v>
      </c>
    </row>
    <row r="122" spans="1:7" s="36" customFormat="1" ht="25.5" customHeight="1">
      <c r="A122" s="30" t="s">
        <v>71</v>
      </c>
      <c r="B122" s="39" t="s">
        <v>72</v>
      </c>
      <c r="C122" s="52">
        <v>683860</v>
      </c>
      <c r="D122" s="52">
        <v>683860</v>
      </c>
      <c r="E122" s="52">
        <v>190618.31</v>
      </c>
      <c r="F122" s="19">
        <f t="shared" si="2"/>
        <v>27.873879156552512</v>
      </c>
      <c r="G122" s="55">
        <v>197.2</v>
      </c>
    </row>
    <row r="123" spans="1:7" s="36" customFormat="1" ht="33" customHeight="1">
      <c r="A123" s="8">
        <v>1003</v>
      </c>
      <c r="B123" s="6" t="s">
        <v>109</v>
      </c>
      <c r="C123" s="46"/>
      <c r="D123" s="46"/>
      <c r="E123" s="46"/>
      <c r="F123" s="19" t="e">
        <f t="shared" si="2"/>
        <v>#DIV/0!</v>
      </c>
      <c r="G123" s="35">
        <v>82</v>
      </c>
    </row>
    <row r="124" spans="1:7" s="36" customFormat="1" ht="62.45" customHeight="1">
      <c r="A124" s="8" t="s">
        <v>139</v>
      </c>
      <c r="B124" s="6" t="s">
        <v>251</v>
      </c>
      <c r="C124" s="46">
        <v>1000000</v>
      </c>
      <c r="D124" s="46">
        <v>1000000</v>
      </c>
      <c r="E124" s="46">
        <v>400000</v>
      </c>
      <c r="F124" s="19">
        <f t="shared" si="2"/>
        <v>40</v>
      </c>
      <c r="G124" s="35"/>
    </row>
    <row r="125" spans="1:7" s="36" customFormat="1" ht="30.75" customHeight="1">
      <c r="A125" s="31" t="s">
        <v>65</v>
      </c>
      <c r="B125" s="40" t="s">
        <v>93</v>
      </c>
      <c r="C125" s="53">
        <v>1789700</v>
      </c>
      <c r="D125" s="54">
        <v>1789700</v>
      </c>
      <c r="E125" s="53">
        <v>250950</v>
      </c>
      <c r="F125" s="19">
        <f t="shared" si="2"/>
        <v>14.021903112253451</v>
      </c>
      <c r="G125" s="35">
        <v>91.6</v>
      </c>
    </row>
    <row r="126" spans="1:7" s="36" customFormat="1" ht="34.5" customHeight="1">
      <c r="A126" s="31" t="s">
        <v>85</v>
      </c>
      <c r="B126" s="40" t="s">
        <v>95</v>
      </c>
      <c r="C126" s="53">
        <v>50000</v>
      </c>
      <c r="D126" s="54">
        <v>50000</v>
      </c>
      <c r="E126" s="53"/>
      <c r="F126" s="19">
        <f t="shared" si="2"/>
        <v>0</v>
      </c>
      <c r="G126" s="35">
        <v>80.400000000000006</v>
      </c>
    </row>
    <row r="127" spans="1:7" s="36" customFormat="1" ht="25.5" customHeight="1">
      <c r="A127" s="31" t="s">
        <v>99</v>
      </c>
      <c r="B127" s="40" t="s">
        <v>100</v>
      </c>
      <c r="C127" s="53">
        <v>50000</v>
      </c>
      <c r="D127" s="54">
        <v>50000</v>
      </c>
      <c r="E127" s="53"/>
      <c r="F127" s="19">
        <f t="shared" si="2"/>
        <v>0</v>
      </c>
      <c r="G127" s="35">
        <v>80.400000000000006</v>
      </c>
    </row>
    <row r="128" spans="1:7" s="36" customFormat="1" ht="25.5" customHeight="1">
      <c r="A128" s="31" t="s">
        <v>101</v>
      </c>
      <c r="B128" s="40" t="s">
        <v>102</v>
      </c>
      <c r="C128" s="53">
        <v>1238800</v>
      </c>
      <c r="D128" s="54">
        <v>1238800</v>
      </c>
      <c r="E128" s="53">
        <v>988800</v>
      </c>
      <c r="F128" s="19">
        <f t="shared" si="2"/>
        <v>79.819179851469158</v>
      </c>
      <c r="G128" s="35">
        <v>230.6</v>
      </c>
    </row>
    <row r="129" spans="1:7" s="36" customFormat="1" ht="27" customHeight="1">
      <c r="A129" s="31" t="s">
        <v>103</v>
      </c>
      <c r="B129" s="40" t="s">
        <v>70</v>
      </c>
      <c r="C129" s="53">
        <v>1238800</v>
      </c>
      <c r="D129" s="54">
        <v>1238800</v>
      </c>
      <c r="E129" s="53">
        <v>988800</v>
      </c>
      <c r="F129" s="19">
        <f t="shared" si="2"/>
        <v>79.819179851469158</v>
      </c>
      <c r="G129" s="35">
        <v>230.6</v>
      </c>
    </row>
    <row r="130" spans="1:7" s="36" customFormat="1" ht="42" customHeight="1">
      <c r="A130" s="31" t="s">
        <v>104</v>
      </c>
      <c r="B130" s="40" t="s">
        <v>105</v>
      </c>
      <c r="C130" s="53">
        <v>4459.3100000000004</v>
      </c>
      <c r="D130" s="54">
        <v>4459.3100000000004</v>
      </c>
      <c r="E130" s="53">
        <v>0</v>
      </c>
      <c r="F130" s="19">
        <f t="shared" si="2"/>
        <v>0</v>
      </c>
      <c r="G130" s="35">
        <v>116.5</v>
      </c>
    </row>
    <row r="131" spans="1:7" s="36" customFormat="1" ht="45.75" customHeight="1">
      <c r="A131" s="31" t="s">
        <v>106</v>
      </c>
      <c r="B131" s="40" t="s">
        <v>107</v>
      </c>
      <c r="C131" s="53">
        <v>4459.3100000000004</v>
      </c>
      <c r="D131" s="54">
        <v>4459.3100000000004</v>
      </c>
      <c r="E131" s="53">
        <v>0</v>
      </c>
      <c r="F131" s="19">
        <f t="shared" si="2"/>
        <v>0</v>
      </c>
      <c r="G131" s="35">
        <v>116.5</v>
      </c>
    </row>
    <row r="132" spans="1:7" s="36" customFormat="1" ht="24" customHeight="1">
      <c r="A132" s="8" t="s">
        <v>98</v>
      </c>
      <c r="B132" s="6" t="s">
        <v>96</v>
      </c>
      <c r="C132" s="46">
        <v>1067010</v>
      </c>
      <c r="D132" s="46">
        <v>1067010</v>
      </c>
      <c r="E132" s="46">
        <v>266800</v>
      </c>
      <c r="F132" s="19">
        <f t="shared" si="2"/>
        <v>25.004451692111601</v>
      </c>
      <c r="G132" s="35">
        <v>59.8</v>
      </c>
    </row>
    <row r="133" spans="1:7" s="36" customFormat="1" ht="15">
      <c r="A133" s="27"/>
      <c r="B133" s="12" t="s">
        <v>37</v>
      </c>
      <c r="C133" s="48">
        <f>C103+C105+C107+C115+C117+C121+C126+C128+C130+C132+C113</f>
        <v>559763125.67999995</v>
      </c>
      <c r="D133" s="48">
        <f>D103+D105+D107+D115+D117+D121+D126+D128+D130+D132+D113</f>
        <v>559763125.67999995</v>
      </c>
      <c r="E133" s="48">
        <f>E103+E105+E107+E115+E117+E121+E126+E128+E130+E132+E113</f>
        <v>149514685.66000003</v>
      </c>
      <c r="F133" s="19">
        <f t="shared" si="2"/>
        <v>26.710349217514043</v>
      </c>
      <c r="G133" s="35">
        <v>72.5</v>
      </c>
    </row>
    <row r="134" spans="1:7" s="36" customFormat="1" ht="27.75" customHeight="1">
      <c r="A134" s="32"/>
      <c r="B134" s="12" t="s">
        <v>123</v>
      </c>
      <c r="C134" s="48">
        <f>C104+C106+C108+C116+C118</f>
        <v>446507658.61000001</v>
      </c>
      <c r="D134" s="48">
        <f>D104+D106+D108+D116+D118</f>
        <v>446507658.61000001</v>
      </c>
      <c r="E134" s="48">
        <f>E104+E106+E108+E116+E118</f>
        <v>120647205.3</v>
      </c>
      <c r="F134" s="19">
        <f t="shared" si="2"/>
        <v>27.020187218194778</v>
      </c>
      <c r="G134" s="35">
        <v>106</v>
      </c>
    </row>
    <row r="135" spans="1:7" s="36" customFormat="1" ht="20.25" customHeight="1">
      <c r="A135" s="27"/>
      <c r="B135" s="16" t="s">
        <v>49</v>
      </c>
      <c r="C135" s="48">
        <f>C141+C140</f>
        <v>3343368.9300000668</v>
      </c>
      <c r="D135" s="48">
        <f t="shared" ref="D135" si="3">D141+D140</f>
        <v>3343368.9300000668</v>
      </c>
      <c r="E135" s="48">
        <f>E141+E140+E138</f>
        <v>-5030386.8299999833</v>
      </c>
      <c r="F135" s="19">
        <f t="shared" si="2"/>
        <v>-150.45862228551258</v>
      </c>
      <c r="G135" s="35"/>
    </row>
    <row r="136" spans="1:7" s="36" customFormat="1" ht="15">
      <c r="A136" s="8"/>
      <c r="B136" s="12" t="s">
        <v>38</v>
      </c>
      <c r="C136" s="48">
        <f t="shared" ref="C136:D136" si="4">C141+C140+C138+C139</f>
        <v>3343368.9300000668</v>
      </c>
      <c r="D136" s="48">
        <f t="shared" si="4"/>
        <v>3343368.9300000668</v>
      </c>
      <c r="E136" s="48">
        <f>E141+E140+E138+E139</f>
        <v>-5030386.8299999833</v>
      </c>
      <c r="F136" s="19">
        <f t="shared" si="2"/>
        <v>-150.45862228551258</v>
      </c>
      <c r="G136" s="35"/>
    </row>
    <row r="137" spans="1:7" s="36" customFormat="1" ht="1.5" hidden="1" customHeight="1">
      <c r="A137" s="8" t="s">
        <v>66</v>
      </c>
      <c r="B137" s="6" t="s">
        <v>67</v>
      </c>
      <c r="C137" s="46"/>
      <c r="D137" s="46"/>
      <c r="E137" s="46"/>
      <c r="F137" s="19" t="e">
        <f t="shared" si="2"/>
        <v>#DIV/0!</v>
      </c>
      <c r="G137" s="35"/>
    </row>
    <row r="138" spans="1:7" s="36" customFormat="1" ht="44.25" customHeight="1">
      <c r="A138" s="8" t="s">
        <v>215</v>
      </c>
      <c r="B138" s="6" t="s">
        <v>216</v>
      </c>
      <c r="C138" s="46"/>
      <c r="D138" s="46"/>
      <c r="E138" s="46"/>
      <c r="F138" s="19"/>
      <c r="G138" s="35"/>
    </row>
    <row r="139" spans="1:7" s="36" customFormat="1" ht="61.5" customHeight="1">
      <c r="A139" s="8" t="s">
        <v>218</v>
      </c>
      <c r="B139" s="6" t="s">
        <v>217</v>
      </c>
      <c r="C139" s="46"/>
      <c r="D139" s="46"/>
      <c r="E139" s="46"/>
      <c r="F139" s="19"/>
      <c r="G139" s="35"/>
    </row>
    <row r="140" spans="1:7" s="36" customFormat="1" ht="28.5" customHeight="1">
      <c r="A140" s="8" t="s">
        <v>73</v>
      </c>
      <c r="B140" s="6" t="s">
        <v>75</v>
      </c>
      <c r="C140" s="46">
        <v>-581721975.66999996</v>
      </c>
      <c r="D140" s="46">
        <v>-581721975.66999996</v>
      </c>
      <c r="E140" s="46">
        <v>-155381076.97999999</v>
      </c>
      <c r="F140" s="19"/>
      <c r="G140" s="35"/>
    </row>
    <row r="141" spans="1:7" s="36" customFormat="1" ht="34.5" customHeight="1">
      <c r="A141" s="8" t="s">
        <v>74</v>
      </c>
      <c r="B141" s="6" t="s">
        <v>76</v>
      </c>
      <c r="C141" s="46">
        <v>585065344.60000002</v>
      </c>
      <c r="D141" s="46">
        <v>585065344.60000002</v>
      </c>
      <c r="E141" s="46">
        <v>150350690.15000001</v>
      </c>
      <c r="F141" s="19"/>
      <c r="G141" s="35"/>
    </row>
    <row r="142" spans="1:7" s="21" customFormat="1" ht="25.5" customHeight="1">
      <c r="A142" s="9"/>
      <c r="B142" s="22"/>
      <c r="C142" s="22"/>
      <c r="E142" s="43"/>
    </row>
    <row r="143" spans="1:7" s="21" customFormat="1" ht="15.75" hidden="1" customHeight="1">
      <c r="A143" s="9"/>
      <c r="B143" s="22"/>
      <c r="C143" s="22"/>
      <c r="E143" s="43"/>
    </row>
    <row r="144" spans="1:7" ht="13.5" customHeight="1">
      <c r="A144" s="104" t="s">
        <v>233</v>
      </c>
      <c r="B144" s="105"/>
      <c r="C144" s="105"/>
      <c r="D144" s="106"/>
      <c r="E144" s="106"/>
      <c r="F144" s="106"/>
      <c r="G144" s="106"/>
    </row>
  </sheetData>
  <mergeCells count="4">
    <mergeCell ref="B3:E3"/>
    <mergeCell ref="B4:E4"/>
    <mergeCell ref="A144:G144"/>
    <mergeCell ref="F1:G1"/>
  </mergeCells>
  <phoneticPr fontId="0" type="noConversion"/>
  <pageMargins left="0.39370078740157483" right="0.39370078740157483" top="0.39370078740157483" bottom="0.39370078740157483" header="0.51181102362204722" footer="0.51181102362204722"/>
  <pageSetup paperSize="9" scale="85" orientation="landscape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Финуправление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Бухгалтерия</dc:creator>
  <cp:lastModifiedBy>Людмила</cp:lastModifiedBy>
  <cp:lastPrinted>2025-04-07T07:33:18Z</cp:lastPrinted>
  <dcterms:created xsi:type="dcterms:W3CDTF">2006-08-11T13:13:49Z</dcterms:created>
  <dcterms:modified xsi:type="dcterms:W3CDTF">2025-04-10T12:29:47Z</dcterms:modified>
</cp:coreProperties>
</file>